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9975" firstSheet="1"/>
  </bookViews>
  <sheets>
    <sheet name="instrucciones de uso" sheetId="5" r:id="rId1"/>
    <sheet name="escenario 24 meses " sheetId="3" r:id="rId2"/>
    <sheet name="escenario 36 meses " sheetId="4" r:id="rId3"/>
    <sheet name="escenario 42 meses" sheetId="1" r:id="rId4"/>
  </sheets>
  <calcPr calcId="125725"/>
</workbook>
</file>

<file path=xl/calcChain.xml><?xml version="1.0" encoding="utf-8"?>
<calcChain xmlns="http://schemas.openxmlformats.org/spreadsheetml/2006/main">
  <c r="G6" i="1"/>
  <c r="G5"/>
  <c r="G5" i="4"/>
  <c r="G4" i="1"/>
  <c r="M35" l="1"/>
  <c r="J14" l="1"/>
  <c r="L17"/>
  <c r="J17"/>
  <c r="M21"/>
  <c r="J29"/>
  <c r="K29"/>
  <c r="L29"/>
  <c r="M29"/>
  <c r="N29"/>
  <c r="O29"/>
  <c r="L27"/>
  <c r="K22" i="3"/>
  <c r="J14" i="4"/>
  <c r="J13"/>
  <c r="J13" i="1"/>
  <c r="J13" i="3"/>
  <c r="D13"/>
  <c r="F54" i="1" l="1"/>
  <c r="B54"/>
  <c r="F48" i="4"/>
  <c r="F42" i="3" l="1"/>
  <c r="C42"/>
  <c r="D26"/>
  <c r="J25"/>
  <c r="J46" i="1"/>
  <c r="J45"/>
  <c r="J44"/>
  <c r="J43"/>
  <c r="J42"/>
  <c r="J41"/>
  <c r="D41"/>
  <c r="D42"/>
  <c r="C7" s="1"/>
  <c r="D43"/>
  <c r="D44"/>
  <c r="D45"/>
  <c r="D46"/>
  <c r="B48" i="4"/>
  <c r="B42"/>
  <c r="B43" s="1"/>
  <c r="J40"/>
  <c r="D40"/>
  <c r="J39"/>
  <c r="D39"/>
  <c r="J38"/>
  <c r="D38"/>
  <c r="J37"/>
  <c r="D37"/>
  <c r="J36"/>
  <c r="D36"/>
  <c r="J35"/>
  <c r="D35"/>
  <c r="J34"/>
  <c r="D34"/>
  <c r="J33"/>
  <c r="D33"/>
  <c r="J32"/>
  <c r="D32"/>
  <c r="J31"/>
  <c r="D31"/>
  <c r="J30"/>
  <c r="D30"/>
  <c r="J29"/>
  <c r="D29"/>
  <c r="J28"/>
  <c r="D28"/>
  <c r="J27"/>
  <c r="D27"/>
  <c r="J26"/>
  <c r="D26"/>
  <c r="J25"/>
  <c r="D25"/>
  <c r="J24"/>
  <c r="D24"/>
  <c r="J23"/>
  <c r="D23"/>
  <c r="J22"/>
  <c r="D22"/>
  <c r="J21"/>
  <c r="D21"/>
  <c r="J20"/>
  <c r="D20"/>
  <c r="J19"/>
  <c r="D19"/>
  <c r="J18"/>
  <c r="D18"/>
  <c r="J17"/>
  <c r="D17"/>
  <c r="J16"/>
  <c r="D16"/>
  <c r="J15"/>
  <c r="D15"/>
  <c r="D14"/>
  <c r="D13"/>
  <c r="J12"/>
  <c r="D12"/>
  <c r="B12"/>
  <c r="B13" s="1"/>
  <c r="J11"/>
  <c r="E11" s="1"/>
  <c r="D11"/>
  <c r="D35" i="1"/>
  <c r="D36"/>
  <c r="D37"/>
  <c r="D38"/>
  <c r="D39"/>
  <c r="D40"/>
  <c r="J35"/>
  <c r="J36"/>
  <c r="J37"/>
  <c r="J38"/>
  <c r="J39"/>
  <c r="J40"/>
  <c r="B36" i="3"/>
  <c r="B37" s="1"/>
  <c r="J34"/>
  <c r="D34"/>
  <c r="J33"/>
  <c r="D33"/>
  <c r="J32"/>
  <c r="D32"/>
  <c r="J31"/>
  <c r="D31"/>
  <c r="J30"/>
  <c r="D30"/>
  <c r="J29"/>
  <c r="D29"/>
  <c r="J28"/>
  <c r="D28"/>
  <c r="J27"/>
  <c r="D27"/>
  <c r="J26"/>
  <c r="D25"/>
  <c r="J24"/>
  <c r="D24"/>
  <c r="J23"/>
  <c r="D23"/>
  <c r="J22"/>
  <c r="D22"/>
  <c r="J21"/>
  <c r="D21"/>
  <c r="J20"/>
  <c r="D20"/>
  <c r="J19"/>
  <c r="D19"/>
  <c r="J18"/>
  <c r="D18"/>
  <c r="J17"/>
  <c r="D17"/>
  <c r="J16"/>
  <c r="D16"/>
  <c r="J15"/>
  <c r="D15"/>
  <c r="J14"/>
  <c r="D14"/>
  <c r="J12"/>
  <c r="D12"/>
  <c r="B12"/>
  <c r="L13" s="1"/>
  <c r="J11"/>
  <c r="E11" s="1"/>
  <c r="D11"/>
  <c r="D13" i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12"/>
  <c r="D11"/>
  <c r="D47" s="1"/>
  <c r="J11"/>
  <c r="E11" s="1"/>
  <c r="J15"/>
  <c r="J16"/>
  <c r="J18"/>
  <c r="J19"/>
  <c r="J20"/>
  <c r="J21"/>
  <c r="J22"/>
  <c r="J23"/>
  <c r="J24"/>
  <c r="J25"/>
  <c r="J26"/>
  <c r="J27"/>
  <c r="J28"/>
  <c r="J30"/>
  <c r="J31"/>
  <c r="J32"/>
  <c r="J33"/>
  <c r="J34"/>
  <c r="J12"/>
  <c r="B48"/>
  <c r="B49" s="1"/>
  <c r="B50" s="1"/>
  <c r="B51" s="1"/>
  <c r="B52" s="1"/>
  <c r="B12"/>
  <c r="L13" s="1"/>
  <c r="F14" l="1"/>
  <c r="F16"/>
  <c r="F18"/>
  <c r="F20"/>
  <c r="F22"/>
  <c r="F24"/>
  <c r="F26"/>
  <c r="F28"/>
  <c r="F30"/>
  <c r="F32"/>
  <c r="F34"/>
  <c r="F36"/>
  <c r="F38"/>
  <c r="F40"/>
  <c r="F42"/>
  <c r="F44"/>
  <c r="F46"/>
  <c r="F12"/>
  <c r="F23"/>
  <c r="F29"/>
  <c r="F33"/>
  <c r="F37"/>
  <c r="F39"/>
  <c r="F43"/>
  <c r="F13"/>
  <c r="F15"/>
  <c r="F17"/>
  <c r="F19"/>
  <c r="F21"/>
  <c r="F25"/>
  <c r="F27"/>
  <c r="F31"/>
  <c r="F35"/>
  <c r="F41"/>
  <c r="F45"/>
  <c r="F11"/>
  <c r="I11" s="1"/>
  <c r="D35" i="3"/>
  <c r="D41" i="4"/>
  <c r="B14"/>
  <c r="K13"/>
  <c r="L14"/>
  <c r="B44"/>
  <c r="K12"/>
  <c r="E12" s="1"/>
  <c r="L13"/>
  <c r="B38" i="3"/>
  <c r="B13"/>
  <c r="K12"/>
  <c r="E12" s="1"/>
  <c r="B13" i="1"/>
  <c r="K12"/>
  <c r="E12" s="1"/>
  <c r="C6" i="4" l="1"/>
  <c r="F12"/>
  <c r="G11"/>
  <c r="H11" i="1"/>
  <c r="G11"/>
  <c r="G12" s="1"/>
  <c r="C6" i="3"/>
  <c r="F14"/>
  <c r="F16"/>
  <c r="F19"/>
  <c r="F21"/>
  <c r="F23"/>
  <c r="F25"/>
  <c r="F27"/>
  <c r="F29"/>
  <c r="F31"/>
  <c r="F33"/>
  <c r="F12"/>
  <c r="F18"/>
  <c r="F13"/>
  <c r="F15"/>
  <c r="F17"/>
  <c r="F20"/>
  <c r="F22"/>
  <c r="F24"/>
  <c r="F26"/>
  <c r="F28"/>
  <c r="F30"/>
  <c r="F32"/>
  <c r="F34"/>
  <c r="G11"/>
  <c r="F15" i="4"/>
  <c r="F40"/>
  <c r="F14"/>
  <c r="F16"/>
  <c r="I11"/>
  <c r="H11" s="1"/>
  <c r="F18"/>
  <c r="F20"/>
  <c r="F22"/>
  <c r="F24"/>
  <c r="F26"/>
  <c r="F28"/>
  <c r="F30"/>
  <c r="F32"/>
  <c r="F34"/>
  <c r="F36"/>
  <c r="F38"/>
  <c r="F13"/>
  <c r="F17"/>
  <c r="F19"/>
  <c r="F21"/>
  <c r="F23"/>
  <c r="F25"/>
  <c r="F27"/>
  <c r="F29"/>
  <c r="F31"/>
  <c r="F33"/>
  <c r="F35"/>
  <c r="F37"/>
  <c r="F39"/>
  <c r="E13"/>
  <c r="B45"/>
  <c r="L15"/>
  <c r="M14"/>
  <c r="K14"/>
  <c r="B15"/>
  <c r="L14" i="3"/>
  <c r="B14"/>
  <c r="K13"/>
  <c r="E13" s="1"/>
  <c r="B39"/>
  <c r="B14" i="1"/>
  <c r="L14"/>
  <c r="K13"/>
  <c r="E13" s="1"/>
  <c r="G12" i="3" l="1"/>
  <c r="I12" i="1"/>
  <c r="H12" s="1"/>
  <c r="G13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I11" i="3"/>
  <c r="H11" s="1"/>
  <c r="I12" s="1"/>
  <c r="H12" s="1"/>
  <c r="I13" s="1"/>
  <c r="H13" s="1"/>
  <c r="I14" s="1"/>
  <c r="H14" s="1"/>
  <c r="G13"/>
  <c r="G14" s="1"/>
  <c r="I12" i="4"/>
  <c r="H12" s="1"/>
  <c r="G12"/>
  <c r="G13" s="1"/>
  <c r="G14" s="1"/>
  <c r="G15" s="1"/>
  <c r="G16" s="1"/>
  <c r="G17" s="1"/>
  <c r="G18" s="1"/>
  <c r="G19" s="1"/>
  <c r="G20" s="1"/>
  <c r="B46"/>
  <c r="E14"/>
  <c r="L16"/>
  <c r="N15"/>
  <c r="B16"/>
  <c r="M15"/>
  <c r="K15"/>
  <c r="B40" i="3"/>
  <c r="B15"/>
  <c r="L15"/>
  <c r="M14"/>
  <c r="K14"/>
  <c r="B15" i="1"/>
  <c r="M14"/>
  <c r="L15"/>
  <c r="K14"/>
  <c r="E14" s="1"/>
  <c r="G31" l="1"/>
  <c r="G32" s="1"/>
  <c r="G33" s="1"/>
  <c r="G34" s="1"/>
  <c r="G35" s="1"/>
  <c r="G36" s="1"/>
  <c r="G37" s="1"/>
  <c r="G38" s="1"/>
  <c r="G39" s="1"/>
  <c r="G40" s="1"/>
  <c r="I13"/>
  <c r="H13" s="1"/>
  <c r="I14" s="1"/>
  <c r="H14" s="1"/>
  <c r="G15" i="3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I13" i="4"/>
  <c r="H13" s="1"/>
  <c r="I14" s="1"/>
  <c r="H14" s="1"/>
  <c r="I15" s="1"/>
  <c r="H15" s="1"/>
  <c r="I16" s="1"/>
  <c r="H16" s="1"/>
  <c r="I17" s="1"/>
  <c r="H17" s="1"/>
  <c r="I18" s="1"/>
  <c r="H18" s="1"/>
  <c r="G21"/>
  <c r="I15" i="3"/>
  <c r="H15" s="1"/>
  <c r="E14"/>
  <c r="B17" i="4"/>
  <c r="N16"/>
  <c r="L17"/>
  <c r="O16"/>
  <c r="M16"/>
  <c r="K16"/>
  <c r="E15"/>
  <c r="B16" i="3"/>
  <c r="M15"/>
  <c r="K15"/>
  <c r="L16"/>
  <c r="N15"/>
  <c r="B16" i="1"/>
  <c r="N15"/>
  <c r="L16"/>
  <c r="K15"/>
  <c r="M15"/>
  <c r="G8" l="1"/>
  <c r="G41"/>
  <c r="G42" s="1"/>
  <c r="G43" s="1"/>
  <c r="G44" s="1"/>
  <c r="G45" s="1"/>
  <c r="G46" s="1"/>
  <c r="I15"/>
  <c r="H15" s="1"/>
  <c r="G47"/>
  <c r="G35" i="3"/>
  <c r="G22" i="4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I19"/>
  <c r="H19" s="1"/>
  <c r="E16"/>
  <c r="I16" i="3"/>
  <c r="H16" s="1"/>
  <c r="I17" s="1"/>
  <c r="E15" i="1"/>
  <c r="B18" i="4"/>
  <c r="O17"/>
  <c r="M17"/>
  <c r="K17"/>
  <c r="L18"/>
  <c r="P17"/>
  <c r="N17"/>
  <c r="L17" i="3"/>
  <c r="O16"/>
  <c r="M16"/>
  <c r="K16"/>
  <c r="B17"/>
  <c r="N16"/>
  <c r="E15"/>
  <c r="B17" i="1"/>
  <c r="O16"/>
  <c r="M16"/>
  <c r="N16"/>
  <c r="K16"/>
  <c r="I16" l="1"/>
  <c r="H16" s="1"/>
  <c r="G41" i="4"/>
  <c r="I20"/>
  <c r="H20" s="1"/>
  <c r="I21" s="1"/>
  <c r="H21" s="1"/>
  <c r="I22" s="1"/>
  <c r="H22" s="1"/>
  <c r="H17" i="3"/>
  <c r="E16" i="1"/>
  <c r="L19" i="4"/>
  <c r="Q18"/>
  <c r="O18"/>
  <c r="M18"/>
  <c r="K18"/>
  <c r="B19"/>
  <c r="P18"/>
  <c r="N18"/>
  <c r="E17"/>
  <c r="L18" i="3"/>
  <c r="P17"/>
  <c r="N17"/>
  <c r="B18"/>
  <c r="O17"/>
  <c r="M17"/>
  <c r="K17"/>
  <c r="E16"/>
  <c r="B18" i="1"/>
  <c r="O17"/>
  <c r="N17"/>
  <c r="L18"/>
  <c r="K17"/>
  <c r="P17"/>
  <c r="M17"/>
  <c r="I17" l="1"/>
  <c r="H17" s="1"/>
  <c r="I23" i="4"/>
  <c r="H23" s="1"/>
  <c r="I18" i="3"/>
  <c r="H18" s="1"/>
  <c r="E17"/>
  <c r="E17" i="1"/>
  <c r="E18" i="4"/>
  <c r="L20"/>
  <c r="R19"/>
  <c r="P19"/>
  <c r="N19"/>
  <c r="B20"/>
  <c r="Q19"/>
  <c r="O19"/>
  <c r="M19"/>
  <c r="K19"/>
  <c r="B19" i="3"/>
  <c r="P18"/>
  <c r="N18"/>
  <c r="L19"/>
  <c r="Q18"/>
  <c r="O18"/>
  <c r="M18"/>
  <c r="K18"/>
  <c r="B19" i="1"/>
  <c r="P18"/>
  <c r="M18"/>
  <c r="Q18"/>
  <c r="O18"/>
  <c r="N18"/>
  <c r="L19"/>
  <c r="K18"/>
  <c r="I18" l="1"/>
  <c r="H18" s="1"/>
  <c r="E18"/>
  <c r="I24" i="4"/>
  <c r="H24" s="1"/>
  <c r="I19" i="3"/>
  <c r="H19" s="1"/>
  <c r="E19" i="4"/>
  <c r="B21"/>
  <c r="R20"/>
  <c r="P20"/>
  <c r="N20"/>
  <c r="L21"/>
  <c r="S20"/>
  <c r="Q20"/>
  <c r="O20"/>
  <c r="M20"/>
  <c r="K20"/>
  <c r="B20" i="3"/>
  <c r="Q19"/>
  <c r="O19"/>
  <c r="M19"/>
  <c r="K19"/>
  <c r="L20"/>
  <c r="R19"/>
  <c r="P19"/>
  <c r="N19"/>
  <c r="E18"/>
  <c r="B20" i="1"/>
  <c r="R19"/>
  <c r="O19"/>
  <c r="N19"/>
  <c r="L20"/>
  <c r="K19"/>
  <c r="Q19"/>
  <c r="P19"/>
  <c r="M19"/>
  <c r="I19" l="1"/>
  <c r="H19" s="1"/>
  <c r="I25" i="4"/>
  <c r="H25" s="1"/>
  <c r="I20" i="3"/>
  <c r="H20" s="1"/>
  <c r="E20" i="4"/>
  <c r="E19" i="1"/>
  <c r="B22" i="4"/>
  <c r="S21"/>
  <c r="Q21"/>
  <c r="O21"/>
  <c r="M21"/>
  <c r="K21"/>
  <c r="L22"/>
  <c r="T21"/>
  <c r="R21"/>
  <c r="P21"/>
  <c r="N21"/>
  <c r="L21" i="3"/>
  <c r="S20"/>
  <c r="Q20"/>
  <c r="O20"/>
  <c r="M20"/>
  <c r="K20"/>
  <c r="B21"/>
  <c r="R20"/>
  <c r="P20"/>
  <c r="N20"/>
  <c r="E19"/>
  <c r="B21" i="1"/>
  <c r="S20"/>
  <c r="Q20"/>
  <c r="P20"/>
  <c r="M20"/>
  <c r="R20"/>
  <c r="O20"/>
  <c r="N20"/>
  <c r="L21"/>
  <c r="K20"/>
  <c r="E20" s="1"/>
  <c r="E21" i="4" l="1"/>
  <c r="I20" i="1"/>
  <c r="H20" s="1"/>
  <c r="I26" i="4"/>
  <c r="H26" s="1"/>
  <c r="I21" i="3"/>
  <c r="H21" s="1"/>
  <c r="I22" s="1"/>
  <c r="H22" s="1"/>
  <c r="L23" i="4"/>
  <c r="U22"/>
  <c r="S22"/>
  <c r="Q22"/>
  <c r="O22"/>
  <c r="M22"/>
  <c r="K22"/>
  <c r="B23"/>
  <c r="T22"/>
  <c r="R22"/>
  <c r="P22"/>
  <c r="N22"/>
  <c r="L22" i="3"/>
  <c r="T21"/>
  <c r="R21"/>
  <c r="P21"/>
  <c r="N21"/>
  <c r="B22"/>
  <c r="S21"/>
  <c r="Q21"/>
  <c r="O21"/>
  <c r="M21"/>
  <c r="K21"/>
  <c r="E20"/>
  <c r="B22" i="1"/>
  <c r="S21"/>
  <c r="R21"/>
  <c r="O21"/>
  <c r="N21"/>
  <c r="L22"/>
  <c r="K21"/>
  <c r="T21"/>
  <c r="Q21"/>
  <c r="P21"/>
  <c r="I21" l="1"/>
  <c r="H21" s="1"/>
  <c r="I27" i="4"/>
  <c r="H27" s="1"/>
  <c r="I23" i="3"/>
  <c r="H23" s="1"/>
  <c r="E21"/>
  <c r="E21" i="1"/>
  <c r="L24" i="4"/>
  <c r="V23"/>
  <c r="T23"/>
  <c r="R23"/>
  <c r="P23"/>
  <c r="N23"/>
  <c r="B24"/>
  <c r="U23"/>
  <c r="S23"/>
  <c r="Q23"/>
  <c r="O23"/>
  <c r="M23"/>
  <c r="K23"/>
  <c r="E22"/>
  <c r="B23" i="3"/>
  <c r="T22"/>
  <c r="R22"/>
  <c r="P22"/>
  <c r="N22"/>
  <c r="L23"/>
  <c r="U22"/>
  <c r="S22"/>
  <c r="Q22"/>
  <c r="O22"/>
  <c r="M22"/>
  <c r="B23" i="1"/>
  <c r="T22"/>
  <c r="Q22"/>
  <c r="P22"/>
  <c r="M22"/>
  <c r="U22"/>
  <c r="S22"/>
  <c r="R22"/>
  <c r="O22"/>
  <c r="N22"/>
  <c r="L23"/>
  <c r="K22"/>
  <c r="I22" l="1"/>
  <c r="H22" s="1"/>
  <c r="E22"/>
  <c r="I28" i="4"/>
  <c r="H28" s="1"/>
  <c r="I24" i="3"/>
  <c r="H24" s="1"/>
  <c r="B25" i="4"/>
  <c r="V24"/>
  <c r="T24"/>
  <c r="R24"/>
  <c r="P24"/>
  <c r="N24"/>
  <c r="L25"/>
  <c r="W24"/>
  <c r="U24"/>
  <c r="S24"/>
  <c r="Q24"/>
  <c r="O24"/>
  <c r="M24"/>
  <c r="K24"/>
  <c r="E23"/>
  <c r="B24" i="3"/>
  <c r="U23"/>
  <c r="S23"/>
  <c r="Q23"/>
  <c r="O23"/>
  <c r="M23"/>
  <c r="K23"/>
  <c r="L24"/>
  <c r="V23"/>
  <c r="T23"/>
  <c r="R23"/>
  <c r="P23"/>
  <c r="N23"/>
  <c r="E22"/>
  <c r="B24" i="1"/>
  <c r="V23"/>
  <c r="S23"/>
  <c r="R23"/>
  <c r="O23"/>
  <c r="N23"/>
  <c r="L24"/>
  <c r="K23"/>
  <c r="U23"/>
  <c r="T23"/>
  <c r="Q23"/>
  <c r="P23"/>
  <c r="M23"/>
  <c r="I23" l="1"/>
  <c r="H23" s="1"/>
  <c r="I29" i="4"/>
  <c r="H29" s="1"/>
  <c r="I25" i="3"/>
  <c r="H25" s="1"/>
  <c r="E24" i="4"/>
  <c r="E23" i="1"/>
  <c r="B26" i="4"/>
  <c r="W25"/>
  <c r="U25"/>
  <c r="S25"/>
  <c r="Q25"/>
  <c r="O25"/>
  <c r="M25"/>
  <c r="K25"/>
  <c r="L26"/>
  <c r="X25"/>
  <c r="V25"/>
  <c r="T25"/>
  <c r="R25"/>
  <c r="P25"/>
  <c r="N25"/>
  <c r="L25" i="3"/>
  <c r="W24"/>
  <c r="U24"/>
  <c r="S24"/>
  <c r="Q24"/>
  <c r="O24"/>
  <c r="M24"/>
  <c r="K24"/>
  <c r="B25"/>
  <c r="K25" s="1"/>
  <c r="V24"/>
  <c r="T24"/>
  <c r="R24"/>
  <c r="P24"/>
  <c r="N24"/>
  <c r="E23"/>
  <c r="B25" i="1"/>
  <c r="W24"/>
  <c r="U24"/>
  <c r="T24"/>
  <c r="Q24"/>
  <c r="P24"/>
  <c r="M24"/>
  <c r="V24"/>
  <c r="S24"/>
  <c r="R24"/>
  <c r="O24"/>
  <c r="N24"/>
  <c r="L25"/>
  <c r="K24"/>
  <c r="E24" l="1"/>
  <c r="I24"/>
  <c r="H24" s="1"/>
  <c r="I30" i="4"/>
  <c r="H30" s="1"/>
  <c r="I26" i="3"/>
  <c r="H26" s="1"/>
  <c r="L27" i="4"/>
  <c r="Y26"/>
  <c r="W26"/>
  <c r="U26"/>
  <c r="S26"/>
  <c r="Q26"/>
  <c r="O26"/>
  <c r="M26"/>
  <c r="K26"/>
  <c r="B27"/>
  <c r="X26"/>
  <c r="V26"/>
  <c r="T26"/>
  <c r="R26"/>
  <c r="P26"/>
  <c r="N26"/>
  <c r="E25"/>
  <c r="L26" i="3"/>
  <c r="X25"/>
  <c r="V25"/>
  <c r="T25"/>
  <c r="R25"/>
  <c r="P25"/>
  <c r="N25"/>
  <c r="B26"/>
  <c r="W25"/>
  <c r="U25"/>
  <c r="S25"/>
  <c r="Q25"/>
  <c r="O25"/>
  <c r="M25"/>
  <c r="E24"/>
  <c r="B26" i="1"/>
  <c r="W25"/>
  <c r="V25"/>
  <c r="S25"/>
  <c r="R25"/>
  <c r="O25"/>
  <c r="N25"/>
  <c r="L26"/>
  <c r="K25"/>
  <c r="X25"/>
  <c r="U25"/>
  <c r="T25"/>
  <c r="Q25"/>
  <c r="P25"/>
  <c r="M25"/>
  <c r="I25" l="1"/>
  <c r="H25" s="1"/>
  <c r="I31" i="4"/>
  <c r="H31" s="1"/>
  <c r="I27" i="3"/>
  <c r="H27" s="1"/>
  <c r="E25"/>
  <c r="E25" i="1"/>
  <c r="E26" i="4"/>
  <c r="L28"/>
  <c r="Z27"/>
  <c r="X27"/>
  <c r="V27"/>
  <c r="T27"/>
  <c r="R27"/>
  <c r="P27"/>
  <c r="N27"/>
  <c r="B28"/>
  <c r="Y27"/>
  <c r="W27"/>
  <c r="U27"/>
  <c r="S27"/>
  <c r="Q27"/>
  <c r="O27"/>
  <c r="M27"/>
  <c r="K27"/>
  <c r="B27" i="3"/>
  <c r="X26"/>
  <c r="V26"/>
  <c r="T26"/>
  <c r="R26"/>
  <c r="P26"/>
  <c r="N26"/>
  <c r="L27"/>
  <c r="Y26"/>
  <c r="W26"/>
  <c r="U26"/>
  <c r="S26"/>
  <c r="Q26"/>
  <c r="O26"/>
  <c r="M26"/>
  <c r="K26"/>
  <c r="B27" i="1"/>
  <c r="X26"/>
  <c r="U26"/>
  <c r="T26"/>
  <c r="Q26"/>
  <c r="P26"/>
  <c r="M26"/>
  <c r="Y26"/>
  <c r="W26"/>
  <c r="V26"/>
  <c r="S26"/>
  <c r="R26"/>
  <c r="O26"/>
  <c r="N26"/>
  <c r="K26"/>
  <c r="I26" l="1"/>
  <c r="H26" s="1"/>
  <c r="E26"/>
  <c r="I32" i="4"/>
  <c r="H32" s="1"/>
  <c r="I28" i="3"/>
  <c r="H28" s="1"/>
  <c r="E26"/>
  <c r="E27" i="4"/>
  <c r="B29"/>
  <c r="Z28"/>
  <c r="X28"/>
  <c r="V28"/>
  <c r="T28"/>
  <c r="R28"/>
  <c r="P28"/>
  <c r="N28"/>
  <c r="L29"/>
  <c r="AA28"/>
  <c r="Y28"/>
  <c r="W28"/>
  <c r="U28"/>
  <c r="S28"/>
  <c r="Q28"/>
  <c r="O28"/>
  <c r="M28"/>
  <c r="K28"/>
  <c r="B28" i="3"/>
  <c r="Y27"/>
  <c r="W27"/>
  <c r="U27"/>
  <c r="S27"/>
  <c r="Q27"/>
  <c r="O27"/>
  <c r="M27"/>
  <c r="K27"/>
  <c r="L28"/>
  <c r="Z27"/>
  <c r="X27"/>
  <c r="V27"/>
  <c r="T27"/>
  <c r="R27"/>
  <c r="P27"/>
  <c r="N27"/>
  <c r="B28" i="1"/>
  <c r="Z27"/>
  <c r="W27"/>
  <c r="V27"/>
  <c r="S27"/>
  <c r="R27"/>
  <c r="O27"/>
  <c r="N27"/>
  <c r="L28"/>
  <c r="K27"/>
  <c r="Y27"/>
  <c r="X27"/>
  <c r="U27"/>
  <c r="T27"/>
  <c r="Q27"/>
  <c r="P27"/>
  <c r="M27"/>
  <c r="E28" i="4" l="1"/>
  <c r="I27" i="1"/>
  <c r="H27" s="1"/>
  <c r="I33" i="4"/>
  <c r="H33" s="1"/>
  <c r="I29" i="3"/>
  <c r="H29" s="1"/>
  <c r="E27" i="1"/>
  <c r="B30" i="4"/>
  <c r="AA29"/>
  <c r="Y29"/>
  <c r="W29"/>
  <c r="U29"/>
  <c r="S29"/>
  <c r="Q29"/>
  <c r="O29"/>
  <c r="M29"/>
  <c r="K29"/>
  <c r="L30"/>
  <c r="AB29"/>
  <c r="Z29"/>
  <c r="X29"/>
  <c r="V29"/>
  <c r="T29"/>
  <c r="R29"/>
  <c r="P29"/>
  <c r="N29"/>
  <c r="L29" i="3"/>
  <c r="AA28"/>
  <c r="Y28"/>
  <c r="W28"/>
  <c r="U28"/>
  <c r="S28"/>
  <c r="Q28"/>
  <c r="O28"/>
  <c r="M28"/>
  <c r="K28"/>
  <c r="B29"/>
  <c r="Z28"/>
  <c r="X28"/>
  <c r="V28"/>
  <c r="T28"/>
  <c r="R28"/>
  <c r="P28"/>
  <c r="N28"/>
  <c r="E27"/>
  <c r="B29" i="1"/>
  <c r="AA28"/>
  <c r="Y28"/>
  <c r="X28"/>
  <c r="U28"/>
  <c r="T28"/>
  <c r="Q28"/>
  <c r="P28"/>
  <c r="M28"/>
  <c r="Z28"/>
  <c r="W28"/>
  <c r="V28"/>
  <c r="S28"/>
  <c r="R28"/>
  <c r="O28"/>
  <c r="N28"/>
  <c r="K28"/>
  <c r="I28" l="1"/>
  <c r="H28" s="1"/>
  <c r="E28"/>
  <c r="I34" i="4"/>
  <c r="H34" s="1"/>
  <c r="I30" i="3"/>
  <c r="H30" s="1"/>
  <c r="L31" i="4"/>
  <c r="AC30"/>
  <c r="AA30"/>
  <c r="Y30"/>
  <c r="W30"/>
  <c r="U30"/>
  <c r="S30"/>
  <c r="Q30"/>
  <c r="O30"/>
  <c r="M30"/>
  <c r="K30"/>
  <c r="B31"/>
  <c r="AB30"/>
  <c r="Z30"/>
  <c r="X30"/>
  <c r="V30"/>
  <c r="T30"/>
  <c r="R30"/>
  <c r="P30"/>
  <c r="N30"/>
  <c r="E29"/>
  <c r="L30" i="3"/>
  <c r="AB29"/>
  <c r="Z29"/>
  <c r="X29"/>
  <c r="V29"/>
  <c r="T29"/>
  <c r="R29"/>
  <c r="P29"/>
  <c r="N29"/>
  <c r="B30"/>
  <c r="AA29"/>
  <c r="Y29"/>
  <c r="W29"/>
  <c r="U29"/>
  <c r="S29"/>
  <c r="Q29"/>
  <c r="O29"/>
  <c r="M29"/>
  <c r="K29"/>
  <c r="E28"/>
  <c r="AA29" i="1"/>
  <c r="Z29"/>
  <c r="W29"/>
  <c r="V29"/>
  <c r="S29"/>
  <c r="R29"/>
  <c r="L30"/>
  <c r="B30"/>
  <c r="AB29"/>
  <c r="Y29"/>
  <c r="X29"/>
  <c r="U29"/>
  <c r="T29"/>
  <c r="Q29"/>
  <c r="P29"/>
  <c r="I29" l="1"/>
  <c r="H29" s="1"/>
  <c r="I35" i="4"/>
  <c r="H35" s="1"/>
  <c r="I31" i="3"/>
  <c r="H31" s="1"/>
  <c r="E29"/>
  <c r="E29" i="1"/>
  <c r="E30" i="4"/>
  <c r="L32"/>
  <c r="AD31"/>
  <c r="AB31"/>
  <c r="Z31"/>
  <c r="X31"/>
  <c r="V31"/>
  <c r="T31"/>
  <c r="R31"/>
  <c r="P31"/>
  <c r="N31"/>
  <c r="B32"/>
  <c r="AC31"/>
  <c r="AA31"/>
  <c r="Y31"/>
  <c r="W31"/>
  <c r="U31"/>
  <c r="S31"/>
  <c r="Q31"/>
  <c r="O31"/>
  <c r="M31"/>
  <c r="K31"/>
  <c r="B31" i="3"/>
  <c r="AB30"/>
  <c r="Z30"/>
  <c r="X30"/>
  <c r="V30"/>
  <c r="T30"/>
  <c r="R30"/>
  <c r="P30"/>
  <c r="N30"/>
  <c r="L31"/>
  <c r="AC30"/>
  <c r="AA30"/>
  <c r="Y30"/>
  <c r="W30"/>
  <c r="U30"/>
  <c r="S30"/>
  <c r="Q30"/>
  <c r="O30"/>
  <c r="M30"/>
  <c r="K30"/>
  <c r="B31" i="1"/>
  <c r="AB30"/>
  <c r="Y30"/>
  <c r="X30"/>
  <c r="U30"/>
  <c r="T30"/>
  <c r="Q30"/>
  <c r="P30"/>
  <c r="M30"/>
  <c r="AC30"/>
  <c r="AA30"/>
  <c r="Z30"/>
  <c r="W30"/>
  <c r="V30"/>
  <c r="S30"/>
  <c r="R30"/>
  <c r="O30"/>
  <c r="N30"/>
  <c r="L31"/>
  <c r="K30"/>
  <c r="E30" l="1"/>
  <c r="I30"/>
  <c r="H30" s="1"/>
  <c r="E31" i="4"/>
  <c r="I36"/>
  <c r="H36" s="1"/>
  <c r="I32" i="3"/>
  <c r="H32" s="1"/>
  <c r="E30"/>
  <c r="B33" i="4"/>
  <c r="AD32"/>
  <c r="AB32"/>
  <c r="Z32"/>
  <c r="X32"/>
  <c r="V32"/>
  <c r="T32"/>
  <c r="R32"/>
  <c r="P32"/>
  <c r="N32"/>
  <c r="L33"/>
  <c r="AE32"/>
  <c r="AC32"/>
  <c r="AA32"/>
  <c r="Y32"/>
  <c r="W32"/>
  <c r="U32"/>
  <c r="S32"/>
  <c r="Q32"/>
  <c r="O32"/>
  <c r="M32"/>
  <c r="K32"/>
  <c r="B32" i="3"/>
  <c r="AC31"/>
  <c r="AA31"/>
  <c r="Y31"/>
  <c r="W31"/>
  <c r="U31"/>
  <c r="S31"/>
  <c r="Q31"/>
  <c r="O31"/>
  <c r="M31"/>
  <c r="K31"/>
  <c r="L32"/>
  <c r="AD31"/>
  <c r="AB31"/>
  <c r="Z31"/>
  <c r="X31"/>
  <c r="V31"/>
  <c r="T31"/>
  <c r="R31"/>
  <c r="P31"/>
  <c r="N31"/>
  <c r="B32" i="1"/>
  <c r="AD31"/>
  <c r="AA31"/>
  <c r="Z31"/>
  <c r="W31"/>
  <c r="V31"/>
  <c r="S31"/>
  <c r="R31"/>
  <c r="O31"/>
  <c r="N31"/>
  <c r="L32"/>
  <c r="K31"/>
  <c r="AC31"/>
  <c r="AB31"/>
  <c r="Y31"/>
  <c r="X31"/>
  <c r="U31"/>
  <c r="T31"/>
  <c r="Q31"/>
  <c r="P31"/>
  <c r="M31"/>
  <c r="I31" l="1"/>
  <c r="H31" s="1"/>
  <c r="I37" i="4"/>
  <c r="H37" s="1"/>
  <c r="I33" i="3"/>
  <c r="E32" i="4"/>
  <c r="E31" i="1"/>
  <c r="B34" i="4"/>
  <c r="AE33"/>
  <c r="AC33"/>
  <c r="AA33"/>
  <c r="Y33"/>
  <c r="W33"/>
  <c r="U33"/>
  <c r="S33"/>
  <c r="Q33"/>
  <c r="O33"/>
  <c r="M33"/>
  <c r="K33"/>
  <c r="L34"/>
  <c r="AF33"/>
  <c r="AD33"/>
  <c r="AB33"/>
  <c r="Z33"/>
  <c r="X33"/>
  <c r="V33"/>
  <c r="T33"/>
  <c r="R33"/>
  <c r="P33"/>
  <c r="N33"/>
  <c r="L33" i="3"/>
  <c r="AE32"/>
  <c r="AC32"/>
  <c r="AA32"/>
  <c r="Y32"/>
  <c r="W32"/>
  <c r="U32"/>
  <c r="S32"/>
  <c r="Q32"/>
  <c r="O32"/>
  <c r="M32"/>
  <c r="K32"/>
  <c r="B33"/>
  <c r="AD32"/>
  <c r="AB32"/>
  <c r="Z32"/>
  <c r="X32"/>
  <c r="V32"/>
  <c r="T32"/>
  <c r="R32"/>
  <c r="P32"/>
  <c r="N32"/>
  <c r="E31"/>
  <c r="B33" i="1"/>
  <c r="AE32"/>
  <c r="AC32"/>
  <c r="AB32"/>
  <c r="Y32"/>
  <c r="X32"/>
  <c r="U32"/>
  <c r="T32"/>
  <c r="Q32"/>
  <c r="P32"/>
  <c r="M32"/>
  <c r="AD32"/>
  <c r="AA32"/>
  <c r="Z32"/>
  <c r="W32"/>
  <c r="V32"/>
  <c r="S32"/>
  <c r="R32"/>
  <c r="O32"/>
  <c r="N32"/>
  <c r="L33"/>
  <c r="K32"/>
  <c r="E32" l="1"/>
  <c r="I32"/>
  <c r="H32" s="1"/>
  <c r="I38" i="4"/>
  <c r="H38" s="1"/>
  <c r="H33" i="3"/>
  <c r="L35" i="4"/>
  <c r="AG34"/>
  <c r="AE34"/>
  <c r="AC34"/>
  <c r="AA34"/>
  <c r="Y34"/>
  <c r="W34"/>
  <c r="U34"/>
  <c r="S34"/>
  <c r="Q34"/>
  <c r="O34"/>
  <c r="M34"/>
  <c r="K34"/>
  <c r="B35"/>
  <c r="AF34"/>
  <c r="AD34"/>
  <c r="AB34"/>
  <c r="Z34"/>
  <c r="X34"/>
  <c r="V34"/>
  <c r="T34"/>
  <c r="R34"/>
  <c r="P34"/>
  <c r="N34"/>
  <c r="E33"/>
  <c r="L34" i="3"/>
  <c r="AF33"/>
  <c r="AD33"/>
  <c r="AB33"/>
  <c r="Z33"/>
  <c r="X33"/>
  <c r="V33"/>
  <c r="T33"/>
  <c r="R33"/>
  <c r="P33"/>
  <c r="N33"/>
  <c r="B34"/>
  <c r="AE33"/>
  <c r="AC33"/>
  <c r="AA33"/>
  <c r="Y33"/>
  <c r="W33"/>
  <c r="U33"/>
  <c r="S33"/>
  <c r="Q33"/>
  <c r="O33"/>
  <c r="M33"/>
  <c r="K33"/>
  <c r="E32"/>
  <c r="AE33" i="1"/>
  <c r="AD33"/>
  <c r="AA33"/>
  <c r="Z33"/>
  <c r="W33"/>
  <c r="V33"/>
  <c r="S33"/>
  <c r="R33"/>
  <c r="O33"/>
  <c r="N33"/>
  <c r="L34"/>
  <c r="K33"/>
  <c r="AF33"/>
  <c r="AC33"/>
  <c r="AB33"/>
  <c r="Y33"/>
  <c r="X33"/>
  <c r="U33"/>
  <c r="T33"/>
  <c r="Q33"/>
  <c r="P33"/>
  <c r="M33"/>
  <c r="B34"/>
  <c r="I33" l="1"/>
  <c r="H33" s="1"/>
  <c r="I39" i="4"/>
  <c r="H39" s="1"/>
  <c r="I34" i="3"/>
  <c r="H34" s="1"/>
  <c r="E33"/>
  <c r="E33" i="1"/>
  <c r="E34" i="4"/>
  <c r="L36"/>
  <c r="AH35"/>
  <c r="AF35"/>
  <c r="AD35"/>
  <c r="AB35"/>
  <c r="Z35"/>
  <c r="X35"/>
  <c r="V35"/>
  <c r="T35"/>
  <c r="R35"/>
  <c r="P35"/>
  <c r="N35"/>
  <c r="B36"/>
  <c r="AG35"/>
  <c r="AE35"/>
  <c r="AC35"/>
  <c r="AA35"/>
  <c r="Y35"/>
  <c r="W35"/>
  <c r="U35"/>
  <c r="S35"/>
  <c r="Q35"/>
  <c r="O35"/>
  <c r="M35"/>
  <c r="K35"/>
  <c r="L35" i="1"/>
  <c r="B35"/>
  <c r="AF34" i="3"/>
  <c r="AD34"/>
  <c r="AB34"/>
  <c r="Z34"/>
  <c r="X34"/>
  <c r="V34"/>
  <c r="T34"/>
  <c r="R34"/>
  <c r="P34"/>
  <c r="N34"/>
  <c r="AG34"/>
  <c r="AE34"/>
  <c r="AC34"/>
  <c r="AA34"/>
  <c r="Y34"/>
  <c r="W34"/>
  <c r="U34"/>
  <c r="S34"/>
  <c r="Q34"/>
  <c r="O34"/>
  <c r="M34"/>
  <c r="K34"/>
  <c r="AF34" i="1"/>
  <c r="AC34"/>
  <c r="AB34"/>
  <c r="Y34"/>
  <c r="X34"/>
  <c r="U34"/>
  <c r="T34"/>
  <c r="Q34"/>
  <c r="P34"/>
  <c r="M34"/>
  <c r="AG34"/>
  <c r="AE34"/>
  <c r="AD34"/>
  <c r="AA34"/>
  <c r="Z34"/>
  <c r="W34"/>
  <c r="V34"/>
  <c r="S34"/>
  <c r="R34"/>
  <c r="O34"/>
  <c r="N34"/>
  <c r="K34"/>
  <c r="I34" l="1"/>
  <c r="H34" s="1"/>
  <c r="E34" i="3"/>
  <c r="E35" s="1"/>
  <c r="I35"/>
  <c r="H35" s="1"/>
  <c r="I36" s="1"/>
  <c r="H36" s="1"/>
  <c r="I40" i="4"/>
  <c r="H40" s="1"/>
  <c r="I41" s="1"/>
  <c r="H41" s="1"/>
  <c r="I42" s="1"/>
  <c r="H42" s="1"/>
  <c r="E35"/>
  <c r="E34" i="1"/>
  <c r="B37" i="4"/>
  <c r="AH36"/>
  <c r="AF36"/>
  <c r="AD36"/>
  <c r="AB36"/>
  <c r="Z36"/>
  <c r="X36"/>
  <c r="V36"/>
  <c r="T36"/>
  <c r="R36"/>
  <c r="P36"/>
  <c r="N36"/>
  <c r="L37"/>
  <c r="AI36"/>
  <c r="AG36"/>
  <c r="AE36"/>
  <c r="AC36"/>
  <c r="AA36"/>
  <c r="Y36"/>
  <c r="W36"/>
  <c r="U36"/>
  <c r="S36"/>
  <c r="Q36"/>
  <c r="O36"/>
  <c r="M36"/>
  <c r="K36"/>
  <c r="B36" i="1"/>
  <c r="N35"/>
  <c r="P35"/>
  <c r="R35"/>
  <c r="T35"/>
  <c r="V35"/>
  <c r="X35"/>
  <c r="Z35"/>
  <c r="AB35"/>
  <c r="AD35"/>
  <c r="AF35"/>
  <c r="AH35"/>
  <c r="O35"/>
  <c r="Q35"/>
  <c r="S35"/>
  <c r="U35"/>
  <c r="W35"/>
  <c r="Y35"/>
  <c r="AA35"/>
  <c r="AC35"/>
  <c r="AE35"/>
  <c r="AG35"/>
  <c r="L36"/>
  <c r="K35"/>
  <c r="E40" i="3"/>
  <c r="E36" l="1"/>
  <c r="E37"/>
  <c r="I35" i="1"/>
  <c r="H35" s="1"/>
  <c r="I43" i="4"/>
  <c r="H43" s="1"/>
  <c r="I44" s="1"/>
  <c r="H44" s="1"/>
  <c r="I45" s="1"/>
  <c r="H45" s="1"/>
  <c r="I46" s="1"/>
  <c r="H46" s="1"/>
  <c r="G48" s="1"/>
  <c r="I37" i="3"/>
  <c r="H37" s="1"/>
  <c r="I38" s="1"/>
  <c r="H38" s="1"/>
  <c r="E36" i="4"/>
  <c r="E38" i="3"/>
  <c r="E39"/>
  <c r="E35" i="1"/>
  <c r="B38" i="4"/>
  <c r="AI37"/>
  <c r="AG37"/>
  <c r="AE37"/>
  <c r="AC37"/>
  <c r="AA37"/>
  <c r="Y37"/>
  <c r="W37"/>
  <c r="U37"/>
  <c r="S37"/>
  <c r="Q37"/>
  <c r="O37"/>
  <c r="M37"/>
  <c r="K37"/>
  <c r="L38"/>
  <c r="AJ37"/>
  <c r="AH37"/>
  <c r="AF37"/>
  <c r="AD37"/>
  <c r="AB37"/>
  <c r="Z37"/>
  <c r="X37"/>
  <c r="V37"/>
  <c r="T37"/>
  <c r="R37"/>
  <c r="P37"/>
  <c r="N37"/>
  <c r="B37" i="1"/>
  <c r="AH36"/>
  <c r="N36"/>
  <c r="P36"/>
  <c r="R36"/>
  <c r="T36"/>
  <c r="V36"/>
  <c r="X36"/>
  <c r="Z36"/>
  <c r="AB36"/>
  <c r="AD36"/>
  <c r="AF36"/>
  <c r="L37"/>
  <c r="AI36"/>
  <c r="O36"/>
  <c r="Q36"/>
  <c r="S36"/>
  <c r="U36"/>
  <c r="W36"/>
  <c r="Y36"/>
  <c r="AA36"/>
  <c r="AC36"/>
  <c r="AE36"/>
  <c r="AG36"/>
  <c r="M36"/>
  <c r="K36"/>
  <c r="G4" i="4" l="1"/>
  <c r="G8" s="1"/>
  <c r="G6"/>
  <c r="I36" i="1"/>
  <c r="H36" s="1"/>
  <c r="I39" i="3"/>
  <c r="H39" s="1"/>
  <c r="I40" s="1"/>
  <c r="H40" s="1"/>
  <c r="D42"/>
  <c r="E36" i="1"/>
  <c r="L39" i="4"/>
  <c r="AK38"/>
  <c r="AI38"/>
  <c r="AG38"/>
  <c r="AE38"/>
  <c r="AC38"/>
  <c r="AA38"/>
  <c r="Y38"/>
  <c r="W38"/>
  <c r="U38"/>
  <c r="S38"/>
  <c r="Q38"/>
  <c r="O38"/>
  <c r="M38"/>
  <c r="K38"/>
  <c r="B39"/>
  <c r="AJ38"/>
  <c r="AH38"/>
  <c r="AF38"/>
  <c r="AD38"/>
  <c r="AB38"/>
  <c r="Z38"/>
  <c r="X38"/>
  <c r="V38"/>
  <c r="T38"/>
  <c r="R38"/>
  <c r="P38"/>
  <c r="N38"/>
  <c r="E37"/>
  <c r="B38" i="1"/>
  <c r="AJ37"/>
  <c r="N37"/>
  <c r="P37"/>
  <c r="R37"/>
  <c r="T37"/>
  <c r="V37"/>
  <c r="X37"/>
  <c r="Z37"/>
  <c r="AB37"/>
  <c r="AD37"/>
  <c r="AF37"/>
  <c r="M37"/>
  <c r="K37"/>
  <c r="AI37"/>
  <c r="AH37"/>
  <c r="O37"/>
  <c r="Q37"/>
  <c r="S37"/>
  <c r="U37"/>
  <c r="W37"/>
  <c r="Y37"/>
  <c r="AA37"/>
  <c r="AC37"/>
  <c r="AE37"/>
  <c r="AG37"/>
  <c r="L38"/>
  <c r="I37" l="1"/>
  <c r="H37" s="1"/>
  <c r="G42" i="3"/>
  <c r="G6" s="1"/>
  <c r="G5"/>
  <c r="E37" i="1"/>
  <c r="E38" i="4"/>
  <c r="L40"/>
  <c r="AL39"/>
  <c r="AJ39"/>
  <c r="AH39"/>
  <c r="AF39"/>
  <c r="AD39"/>
  <c r="AB39"/>
  <c r="Z39"/>
  <c r="X39"/>
  <c r="V39"/>
  <c r="T39"/>
  <c r="R39"/>
  <c r="P39"/>
  <c r="N39"/>
  <c r="B40"/>
  <c r="AK39"/>
  <c r="AI39"/>
  <c r="AG39"/>
  <c r="AE39"/>
  <c r="AC39"/>
  <c r="AA39"/>
  <c r="Y39"/>
  <c r="W39"/>
  <c r="U39"/>
  <c r="S39"/>
  <c r="Q39"/>
  <c r="O39"/>
  <c r="M39"/>
  <c r="K39"/>
  <c r="B39" i="1"/>
  <c r="AK38"/>
  <c r="AI38"/>
  <c r="AH38"/>
  <c r="N38"/>
  <c r="P38"/>
  <c r="R38"/>
  <c r="T38"/>
  <c r="V38"/>
  <c r="X38"/>
  <c r="Z38"/>
  <c r="AB38"/>
  <c r="AD38"/>
  <c r="AF38"/>
  <c r="L39"/>
  <c r="AJ38"/>
  <c r="O38"/>
  <c r="Q38"/>
  <c r="S38"/>
  <c r="U38"/>
  <c r="W38"/>
  <c r="Y38"/>
  <c r="AA38"/>
  <c r="AC38"/>
  <c r="AE38"/>
  <c r="AG38"/>
  <c r="M38"/>
  <c r="K38"/>
  <c r="I38" l="1"/>
  <c r="H38" s="1"/>
  <c r="G4" i="3"/>
  <c r="G8" s="1"/>
  <c r="E38" i="1"/>
  <c r="E39" i="4"/>
  <c r="AL40"/>
  <c r="AJ40"/>
  <c r="AH40"/>
  <c r="AF40"/>
  <c r="AD40"/>
  <c r="AB40"/>
  <c r="Z40"/>
  <c r="X40"/>
  <c r="V40"/>
  <c r="T40"/>
  <c r="R40"/>
  <c r="P40"/>
  <c r="N40"/>
  <c r="AM40"/>
  <c r="AK40"/>
  <c r="AI40"/>
  <c r="AG40"/>
  <c r="AE40"/>
  <c r="AC40"/>
  <c r="AA40"/>
  <c r="Y40"/>
  <c r="W40"/>
  <c r="U40"/>
  <c r="S40"/>
  <c r="Q40"/>
  <c r="O40"/>
  <c r="M40"/>
  <c r="K40"/>
  <c r="B40" i="1"/>
  <c r="AK39"/>
  <c r="AJ39"/>
  <c r="N39"/>
  <c r="P39"/>
  <c r="R39"/>
  <c r="T39"/>
  <c r="V39"/>
  <c r="X39"/>
  <c r="Z39"/>
  <c r="AB39"/>
  <c r="AD39"/>
  <c r="AF39"/>
  <c r="M39"/>
  <c r="K39"/>
  <c r="AL39"/>
  <c r="AI39"/>
  <c r="AH39"/>
  <c r="O39"/>
  <c r="Q39"/>
  <c r="S39"/>
  <c r="U39"/>
  <c r="W39"/>
  <c r="Y39"/>
  <c r="AA39"/>
  <c r="AC39"/>
  <c r="AE39"/>
  <c r="AG39"/>
  <c r="L40"/>
  <c r="I39" l="1"/>
  <c r="H39" s="1"/>
  <c r="E40" i="4"/>
  <c r="E42" s="1"/>
  <c r="L41" i="1"/>
  <c r="B41"/>
  <c r="E39"/>
  <c r="E41" i="4"/>
  <c r="E43"/>
  <c r="E46"/>
  <c r="E45"/>
  <c r="AL40" i="1"/>
  <c r="AI40"/>
  <c r="AH40"/>
  <c r="N40"/>
  <c r="P40"/>
  <c r="R40"/>
  <c r="T40"/>
  <c r="V40"/>
  <c r="X40"/>
  <c r="Z40"/>
  <c r="AB40"/>
  <c r="AD40"/>
  <c r="AF40"/>
  <c r="AM40"/>
  <c r="AK40"/>
  <c r="AJ40"/>
  <c r="O40"/>
  <c r="Q40"/>
  <c r="S40"/>
  <c r="U40"/>
  <c r="W40"/>
  <c r="Y40"/>
  <c r="AA40"/>
  <c r="AC40"/>
  <c r="AE40"/>
  <c r="AG40"/>
  <c r="M40"/>
  <c r="K40"/>
  <c r="E44" i="4" l="1"/>
  <c r="D48" s="1"/>
  <c r="I40" i="1"/>
  <c r="H40" s="1"/>
  <c r="B42"/>
  <c r="AN41"/>
  <c r="N41"/>
  <c r="P41"/>
  <c r="R41"/>
  <c r="T41"/>
  <c r="V41"/>
  <c r="X41"/>
  <c r="Z41"/>
  <c r="AB41"/>
  <c r="AD41"/>
  <c r="AF41"/>
  <c r="AH41"/>
  <c r="AJ41"/>
  <c r="AL41"/>
  <c r="K41"/>
  <c r="M41"/>
  <c r="O41"/>
  <c r="Q41"/>
  <c r="S41"/>
  <c r="U41"/>
  <c r="W41"/>
  <c r="Y41"/>
  <c r="AA41"/>
  <c r="AC41"/>
  <c r="AE41"/>
  <c r="AG41"/>
  <c r="AI41"/>
  <c r="AK41"/>
  <c r="AM41"/>
  <c r="L42"/>
  <c r="E40"/>
  <c r="I41" l="1"/>
  <c r="H41" s="1"/>
  <c r="E41"/>
  <c r="B43"/>
  <c r="AO42"/>
  <c r="K42"/>
  <c r="M42"/>
  <c r="O42"/>
  <c r="Q42"/>
  <c r="S42"/>
  <c r="U42"/>
  <c r="W42"/>
  <c r="Y42"/>
  <c r="AA42"/>
  <c r="AC42"/>
  <c r="AE42"/>
  <c r="AG42"/>
  <c r="AI42"/>
  <c r="AK42"/>
  <c r="AM42"/>
  <c r="L43"/>
  <c r="AN42"/>
  <c r="N42"/>
  <c r="P42"/>
  <c r="R42"/>
  <c r="T42"/>
  <c r="V42"/>
  <c r="X42"/>
  <c r="Z42"/>
  <c r="AB42"/>
  <c r="AD42"/>
  <c r="AF42"/>
  <c r="AH42"/>
  <c r="AJ42"/>
  <c r="AL42"/>
  <c r="I42" l="1"/>
  <c r="H42" s="1"/>
  <c r="E42"/>
  <c r="B44"/>
  <c r="AO43"/>
  <c r="AN43"/>
  <c r="N43"/>
  <c r="P43"/>
  <c r="R43"/>
  <c r="T43"/>
  <c r="V43"/>
  <c r="X43"/>
  <c r="Z43"/>
  <c r="AB43"/>
  <c r="AD43"/>
  <c r="AF43"/>
  <c r="AH43"/>
  <c r="AJ43"/>
  <c r="AL43"/>
  <c r="AP43"/>
  <c r="K43"/>
  <c r="M43"/>
  <c r="O43"/>
  <c r="Q43"/>
  <c r="S43"/>
  <c r="U43"/>
  <c r="W43"/>
  <c r="Y43"/>
  <c r="AA43"/>
  <c r="AC43"/>
  <c r="AE43"/>
  <c r="AG43"/>
  <c r="AI43"/>
  <c r="AK43"/>
  <c r="AM43"/>
  <c r="L44"/>
  <c r="I43" l="1"/>
  <c r="H43" s="1"/>
  <c r="E43"/>
  <c r="B45"/>
  <c r="AP44"/>
  <c r="K44"/>
  <c r="M44"/>
  <c r="O44"/>
  <c r="Q44"/>
  <c r="S44"/>
  <c r="U44"/>
  <c r="W44"/>
  <c r="Y44"/>
  <c r="AA44"/>
  <c r="AC44"/>
  <c r="AE44"/>
  <c r="AG44"/>
  <c r="AI44"/>
  <c r="AK44"/>
  <c r="AM44"/>
  <c r="L45"/>
  <c r="AQ44"/>
  <c r="AO44"/>
  <c r="AN44"/>
  <c r="N44"/>
  <c r="P44"/>
  <c r="R44"/>
  <c r="T44"/>
  <c r="V44"/>
  <c r="X44"/>
  <c r="Z44"/>
  <c r="AB44"/>
  <c r="AD44"/>
  <c r="AF44"/>
  <c r="AH44"/>
  <c r="AJ44"/>
  <c r="AL44"/>
  <c r="I44" l="1"/>
  <c r="H44" s="1"/>
  <c r="E44"/>
  <c r="B46"/>
  <c r="AR45"/>
  <c r="AO45"/>
  <c r="AN45"/>
  <c r="N45"/>
  <c r="P45"/>
  <c r="R45"/>
  <c r="T45"/>
  <c r="V45"/>
  <c r="X45"/>
  <c r="Z45"/>
  <c r="AB45"/>
  <c r="AD45"/>
  <c r="AF45"/>
  <c r="AH45"/>
  <c r="AJ45"/>
  <c r="AL45"/>
  <c r="AQ45"/>
  <c r="AP45"/>
  <c r="K45"/>
  <c r="M45"/>
  <c r="O45"/>
  <c r="Q45"/>
  <c r="S45"/>
  <c r="U45"/>
  <c r="W45"/>
  <c r="Y45"/>
  <c r="AA45"/>
  <c r="AC45"/>
  <c r="AE45"/>
  <c r="AG45"/>
  <c r="AI45"/>
  <c r="AK45"/>
  <c r="AM45"/>
  <c r="L46"/>
  <c r="I45" l="1"/>
  <c r="H45" s="1"/>
  <c r="E45"/>
  <c r="AS46"/>
  <c r="AQ46"/>
  <c r="AP46"/>
  <c r="K46"/>
  <c r="M46"/>
  <c r="AR46"/>
  <c r="AO46"/>
  <c r="AN46"/>
  <c r="N46"/>
  <c r="P46"/>
  <c r="R46"/>
  <c r="T46"/>
  <c r="V46"/>
  <c r="X46"/>
  <c r="Z46"/>
  <c r="AB46"/>
  <c r="AD46"/>
  <c r="AF46"/>
  <c r="AH46"/>
  <c r="AJ46"/>
  <c r="AL46"/>
  <c r="O46"/>
  <c r="Q46"/>
  <c r="S46"/>
  <c r="U46"/>
  <c r="W46"/>
  <c r="Y46"/>
  <c r="AA46"/>
  <c r="AC46"/>
  <c r="AE46"/>
  <c r="AG46"/>
  <c r="AI46"/>
  <c r="AK46"/>
  <c r="AM46"/>
  <c r="I46" l="1"/>
  <c r="H46" s="1"/>
  <c r="I47" s="1"/>
  <c r="H47" s="1"/>
  <c r="E46"/>
  <c r="E50"/>
  <c r="E52"/>
  <c r="I48" l="1"/>
  <c r="H48" s="1"/>
  <c r="E49"/>
  <c r="E48"/>
  <c r="E51"/>
  <c r="E47"/>
  <c r="I49" l="1"/>
  <c r="H49" s="1"/>
  <c r="D54"/>
  <c r="I50" l="1"/>
  <c r="H50" s="1"/>
  <c r="I51" l="1"/>
  <c r="H51" s="1"/>
  <c r="I52" l="1"/>
  <c r="H52" s="1"/>
  <c r="G54" s="1"/>
</calcChain>
</file>

<file path=xl/sharedStrings.xml><?xml version="1.0" encoding="utf-8"?>
<sst xmlns="http://schemas.openxmlformats.org/spreadsheetml/2006/main" count="90" uniqueCount="38">
  <si>
    <t>Partida Liberada</t>
  </si>
  <si>
    <t>Tasa efectiva anual</t>
  </si>
  <si>
    <t>Moneda</t>
  </si>
  <si>
    <t>UR</t>
  </si>
  <si>
    <t>Intereses Acumulados en el período</t>
  </si>
  <si>
    <t>Principal Acumulado</t>
  </si>
  <si>
    <t xml:space="preserve">2515CDE6377CFCAFFF6D84E66A9245B8</t>
  </si>
  <si>
    <t>Período Mensual</t>
  </si>
  <si>
    <t>Monto total adeudado</t>
  </si>
  <si>
    <t>Período de gracia</t>
  </si>
  <si>
    <r>
      <rPr>
        <b/>
        <sz val="11"/>
        <color theme="1"/>
        <rFont val="Calibri"/>
        <family val="2"/>
        <scheme val="minor"/>
      </rPr>
      <t>Notas:</t>
    </r>
    <r>
      <rPr>
        <sz val="11"/>
        <color theme="1"/>
        <rFont val="Calibri"/>
        <family val="2"/>
        <scheme val="minor"/>
      </rPr>
      <t xml:space="preserve">
1) Período mensual: período de obra
2) Partida liberada: entrega de préstamo por avance de obra
3) Principal acumulado: préstamo otorgado acumulado
4) Intereses acumulados: intereses devengados hasta el período de referencia sobre todas las partidas entregadas
5) Supuestos: para el cálculo de intereses se supone mes vencido en cada período</t>
    </r>
  </si>
  <si>
    <t>3ADC50CCC65D49F03DA9DBC189F9532D</t>
  </si>
  <si>
    <t>Total préstamo Mayores Costos</t>
  </si>
  <si>
    <t>Intereses por periodo</t>
  </si>
  <si>
    <t>E9FEEC1FF6AC115364D0D41733B7449C</t>
  </si>
  <si>
    <t>Intereses Acumulados-Préstamo principal</t>
  </si>
  <si>
    <t>Monto total adeudado - Mayores Costos</t>
  </si>
  <si>
    <t>Partida Liberada-Préstamo principal</t>
  </si>
  <si>
    <r>
      <rPr>
        <b/>
        <sz val="11"/>
        <color theme="1"/>
        <rFont val="Calibri"/>
        <family val="2"/>
        <scheme val="minor"/>
      </rPr>
      <t>Notas:</t>
    </r>
    <r>
      <rPr>
        <sz val="11"/>
        <color theme="1"/>
        <rFont val="Calibri"/>
        <family val="2"/>
        <scheme val="minor"/>
      </rPr>
      <t xml:space="preserve">
1) Período mensual: período de obra
2) Partida liberada-préstamo principal: entrega de préstamo por avance de obra
3) Principal acumulado: préstamo otorgado acumulado
4) Intereses acumulados-Préstamo principal: intereses devengados hasta el período de referencia sobre todas las partidas entregadas del préstamo principal
5) Supuestos: para el cálculo de intereses se supone mes vencido en cada período</t>
    </r>
  </si>
  <si>
    <t>Cantidad de cuotas</t>
  </si>
  <si>
    <t>Cuota mesnual</t>
  </si>
  <si>
    <t>Deuda total</t>
  </si>
  <si>
    <t>Préstamo principal</t>
  </si>
  <si>
    <t>Ampliación</t>
  </si>
  <si>
    <t>Partida Liberada-Ampliación</t>
  </si>
  <si>
    <t>Ampliación Acumulada</t>
  </si>
  <si>
    <t>Intereses Acumulados-Ampliación</t>
  </si>
  <si>
    <t>Financiamiento de obra</t>
  </si>
  <si>
    <t>Cuota mensual</t>
  </si>
  <si>
    <t>SIMULADOR PARA COOPERATIVAS</t>
  </si>
  <si>
    <t>INSTRUCCIONES DE USO</t>
  </si>
  <si>
    <t>1- Completar únicamente los campos con fondo gris</t>
  </si>
  <si>
    <t>2- Automáticamente se completarán el resto de las celdas</t>
  </si>
  <si>
    <t>3- En el cuadro de financiamiento de obra deben cargarse la tasa de interés y el préstamo por mayores costos</t>
  </si>
  <si>
    <t>4- En el cuadro de liberaciones mensuales debe cargarse los montos a liberar mensualmente</t>
  </si>
  <si>
    <t xml:space="preserve">5- En el cuadro de cuota menusal debe cargarse la cantidad de cuotas en que se va a financiar </t>
  </si>
  <si>
    <t>6- La cuota mensual se calcula automáticamente cargando todos estos parámetros</t>
  </si>
  <si>
    <t>Cada una de las hojas plantea un escenario diferente en la cantidad de meses de duración de la obra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</si>
</sst>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#,##0.00_ ;[Red]\-#,##0.00\ 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gray0625">
        <bgColor theme="6" tint="0.5999938962981048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10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4" fontId="2" fillId="6" borderId="14" xfId="0" applyNumberFormat="1" applyFont="1" applyFill="1" applyBorder="1" applyAlignment="1" applyProtection="1">
      <alignment horizontal="center" vertical="center"/>
      <protection locked="0"/>
    </xf>
    <xf numFmtId="4" fontId="2" fillId="6" borderId="15" xfId="0" applyNumberFormat="1" applyFont="1" applyFill="1" applyBorder="1" applyAlignment="1" applyProtection="1">
      <alignment horizontal="center" vertical="center"/>
      <protection locked="0"/>
    </xf>
    <xf numFmtId="4" fontId="2" fillId="6" borderId="8" xfId="0" applyNumberFormat="1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0" fontId="0" fillId="5" borderId="0" xfId="0" applyFill="1"/>
    <xf numFmtId="0" fontId="1" fillId="5" borderId="0" xfId="0" applyFont="1" applyFill="1"/>
    <xf numFmtId="0" fontId="1" fillId="0" borderId="0" xfId="0" applyFont="1"/>
    <xf numFmtId="0" fontId="0" fillId="5" borderId="0" xfId="0" applyFill="1" applyProtection="1"/>
    <xf numFmtId="0" fontId="8" fillId="5" borderId="0" xfId="0" applyFont="1" applyFill="1" applyAlignment="1" applyProtection="1">
      <alignment horizontal="left" vertical="center"/>
    </xf>
    <xf numFmtId="0" fontId="0" fillId="5" borderId="0" xfId="0" applyFill="1" applyAlignment="1" applyProtection="1">
      <alignment horizontal="center" vertical="center"/>
    </xf>
    <xf numFmtId="4" fontId="0" fillId="5" borderId="0" xfId="0" applyNumberFormat="1" applyFill="1" applyAlignment="1" applyProtection="1">
      <alignment horizontal="center" vertical="center"/>
    </xf>
    <xf numFmtId="0" fontId="3" fillId="5" borderId="0" xfId="0" applyFont="1" applyFill="1" applyAlignment="1" applyProtection="1">
      <alignment horizontal="left" vertical="center"/>
    </xf>
    <xf numFmtId="0" fontId="0" fillId="0" borderId="0" xfId="0" applyProtection="1"/>
    <xf numFmtId="0" fontId="3" fillId="5" borderId="0" xfId="0" applyFont="1" applyFill="1" applyAlignment="1" applyProtection="1">
      <alignment horizontal="left" vertical="top"/>
    </xf>
    <xf numFmtId="0" fontId="0" fillId="5" borderId="0" xfId="0" applyFill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left" vertical="center" wrapText="1"/>
    </xf>
    <xf numFmtId="0" fontId="2" fillId="5" borderId="0" xfId="0" applyFont="1" applyFill="1" applyAlignment="1" applyProtection="1">
      <alignment horizontal="center" vertical="center" wrapText="1"/>
    </xf>
    <xf numFmtId="4" fontId="2" fillId="5" borderId="0" xfId="0" applyNumberFormat="1" applyFont="1" applyFill="1" applyAlignment="1" applyProtection="1">
      <alignment horizontal="center" vertical="center" wrapText="1"/>
    </xf>
    <xf numFmtId="4" fontId="4" fillId="5" borderId="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 vertical="center"/>
    </xf>
    <xf numFmtId="4" fontId="2" fillId="5" borderId="0" xfId="0" applyNumberFormat="1" applyFont="1" applyFill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right" vertical="center" wrapText="1"/>
    </xf>
    <xf numFmtId="4" fontId="6" fillId="5" borderId="1" xfId="0" applyNumberFormat="1" applyFont="1" applyFill="1" applyBorder="1" applyAlignment="1" applyProtection="1">
      <alignment vertical="center"/>
    </xf>
    <xf numFmtId="0" fontId="1" fillId="5" borderId="1" xfId="0" applyFont="1" applyFill="1" applyBorder="1" applyAlignment="1" applyProtection="1">
      <alignment horizontal="left" vertical="center" wrapText="1"/>
    </xf>
    <xf numFmtId="4" fontId="7" fillId="5" borderId="1" xfId="0" applyNumberFormat="1" applyFont="1" applyFill="1" applyBorder="1" applyAlignment="1" applyProtection="1">
      <alignment horizontal="center" vertical="center"/>
    </xf>
    <xf numFmtId="0" fontId="2" fillId="5" borderId="0" xfId="0" applyFont="1" applyFill="1" applyProtection="1"/>
    <xf numFmtId="165" fontId="4" fillId="5" borderId="1" xfId="0" applyNumberFormat="1" applyFont="1" applyFill="1" applyBorder="1" applyAlignment="1" applyProtection="1">
      <alignment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4" fontId="4" fillId="3" borderId="7" xfId="0" applyNumberFormat="1" applyFont="1" applyFill="1" applyBorder="1" applyAlignment="1" applyProtection="1">
      <alignment horizontal="center" vertical="center" wrapText="1"/>
    </xf>
    <xf numFmtId="4" fontId="4" fillId="3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 wrapText="1"/>
    </xf>
    <xf numFmtId="0" fontId="4" fillId="3" borderId="14" xfId="0" applyFont="1" applyFill="1" applyBorder="1" applyProtection="1"/>
    <xf numFmtId="4" fontId="4" fillId="3" borderId="14" xfId="0" applyNumberFormat="1" applyFont="1" applyFill="1" applyBorder="1" applyAlignment="1" applyProtection="1">
      <alignment horizontal="center" vertical="center"/>
    </xf>
    <xf numFmtId="4" fontId="2" fillId="3" borderId="14" xfId="0" applyNumberFormat="1" applyFont="1" applyFill="1" applyBorder="1" applyAlignment="1" applyProtection="1">
      <alignment horizontal="center" vertical="center"/>
    </xf>
    <xf numFmtId="164" fontId="4" fillId="3" borderId="0" xfId="0" applyNumberFormat="1" applyFont="1" applyFill="1" applyBorder="1" applyAlignment="1" applyProtection="1">
      <alignment horizontal="center" vertical="center"/>
    </xf>
    <xf numFmtId="4" fontId="2" fillId="2" borderId="0" xfId="0" applyNumberFormat="1" applyFont="1" applyFill="1" applyAlignment="1" applyProtection="1">
      <alignment horizontal="center" vertical="center"/>
    </xf>
    <xf numFmtId="0" fontId="0" fillId="2" borderId="0" xfId="0" applyFill="1" applyProtection="1"/>
    <xf numFmtId="0" fontId="4" fillId="3" borderId="15" xfId="0" applyFont="1" applyFill="1" applyBorder="1" applyProtection="1"/>
    <xf numFmtId="4" fontId="4" fillId="3" borderId="15" xfId="0" applyNumberFormat="1" applyFont="1" applyFill="1" applyBorder="1" applyAlignment="1" applyProtection="1">
      <alignment horizontal="center" vertical="center"/>
    </xf>
    <xf numFmtId="4" fontId="2" fillId="3" borderId="15" xfId="0" applyNumberFormat="1" applyFont="1" applyFill="1" applyBorder="1" applyAlignment="1" applyProtection="1">
      <alignment horizontal="center" vertical="center"/>
    </xf>
    <xf numFmtId="4" fontId="4" fillId="3" borderId="8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5" fillId="2" borderId="6" xfId="0" applyFont="1" applyFill="1" applyBorder="1" applyProtection="1"/>
    <xf numFmtId="0" fontId="0" fillId="2" borderId="0" xfId="0" applyFill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vertical="center"/>
    </xf>
    <xf numFmtId="4" fontId="5" fillId="2" borderId="4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4" fontId="0" fillId="0" borderId="0" xfId="0" applyNumberFormat="1" applyAlignment="1" applyProtection="1">
      <alignment horizontal="center" vertical="center"/>
    </xf>
    <xf numFmtId="0" fontId="7" fillId="6" borderId="1" xfId="0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Protection="1"/>
    <xf numFmtId="4" fontId="5" fillId="2" borderId="9" xfId="0" applyNumberFormat="1" applyFont="1" applyFill="1" applyBorder="1" applyAlignment="1" applyProtection="1">
      <alignment vertical="center"/>
    </xf>
    <xf numFmtId="4" fontId="5" fillId="2" borderId="7" xfId="0" applyNumberFormat="1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horizontal="left"/>
    </xf>
    <xf numFmtId="0" fontId="0" fillId="5" borderId="0" xfId="0" applyFill="1" applyAlignment="1" applyProtection="1">
      <alignment horizontal="center"/>
    </xf>
    <xf numFmtId="0" fontId="0" fillId="5" borderId="0" xfId="0" applyFill="1" applyAlignment="1" applyProtection="1"/>
    <xf numFmtId="0" fontId="0" fillId="5" borderId="0" xfId="0" applyFill="1" applyAlignment="1" applyProtection="1">
      <alignment horizontal="left" vertical="center" wrapText="1"/>
    </xf>
    <xf numFmtId="4" fontId="4" fillId="4" borderId="14" xfId="0" applyNumberFormat="1" applyFont="1" applyFill="1" applyBorder="1" applyAlignment="1" applyProtection="1">
      <alignment horizontal="center" vertical="center" wrapText="1"/>
    </xf>
    <xf numFmtId="4" fontId="4" fillId="4" borderId="15" xfId="0" applyNumberFormat="1" applyFont="1" applyFill="1" applyBorder="1" applyAlignment="1" applyProtection="1">
      <alignment horizontal="center" vertical="center" wrapText="1"/>
    </xf>
    <xf numFmtId="4" fontId="4" fillId="4" borderId="8" xfId="0" applyNumberFormat="1" applyFont="1" applyFill="1" applyBorder="1" applyAlignment="1" applyProtection="1">
      <alignment horizontal="center" vertical="center" wrapText="1"/>
    </xf>
    <xf numFmtId="4" fontId="4" fillId="3" borderId="15" xfId="0" applyNumberFormat="1" applyFont="1" applyFill="1" applyBorder="1" applyAlignment="1" applyProtection="1">
      <alignment horizontal="center" vertical="center"/>
    </xf>
    <xf numFmtId="4" fontId="5" fillId="2" borderId="10" xfId="0" applyNumberFormat="1" applyFont="1" applyFill="1" applyBorder="1" applyAlignment="1" applyProtection="1">
      <alignment horizontal="center" vertical="center"/>
    </xf>
    <xf numFmtId="4" fontId="5" fillId="2" borderId="3" xfId="0" applyNumberFormat="1" applyFont="1" applyFill="1" applyBorder="1" applyAlignment="1" applyProtection="1">
      <alignment horizontal="center" vertical="center"/>
    </xf>
    <xf numFmtId="4" fontId="5" fillId="2" borderId="13" xfId="0" applyNumberFormat="1" applyFont="1" applyFill="1" applyBorder="1" applyAlignment="1" applyProtection="1">
      <alignment horizontal="center" vertical="center"/>
    </xf>
    <xf numFmtId="4" fontId="5" fillId="2" borderId="5" xfId="0" applyNumberFormat="1" applyFont="1" applyFill="1" applyBorder="1" applyAlignment="1" applyProtection="1">
      <alignment horizontal="center" vertical="center"/>
    </xf>
    <xf numFmtId="4" fontId="5" fillId="2" borderId="9" xfId="0" applyNumberFormat="1" applyFont="1" applyFill="1" applyBorder="1" applyAlignment="1" applyProtection="1">
      <alignment horizontal="center" vertical="center" wrapText="1"/>
    </xf>
    <xf numFmtId="4" fontId="5" fillId="2" borderId="7" xfId="0" applyNumberFormat="1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center" wrapText="1"/>
    </xf>
    <xf numFmtId="4" fontId="5" fillId="2" borderId="2" xfId="0" applyNumberFormat="1" applyFont="1" applyFill="1" applyBorder="1" applyAlignment="1" applyProtection="1">
      <alignment horizontal="center" vertical="center"/>
    </xf>
    <xf numFmtId="4" fontId="5" fillId="2" borderId="4" xfId="0" applyNumberFormat="1" applyFont="1" applyFill="1" applyBorder="1" applyAlignment="1" applyProtection="1">
      <alignment horizontal="center" vertical="center"/>
    </xf>
    <xf numFmtId="4" fontId="4" fillId="3" borderId="1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left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3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vertical="center" wrapText="1"/>
    </xf>
    <xf numFmtId="0" fontId="0" fillId="2" borderId="4" xfId="0" applyFill="1" applyBorder="1" applyAlignment="1" applyProtection="1">
      <alignment horizontal="left" vertical="center" wrapText="1"/>
    </xf>
    <xf numFmtId="0" fontId="0" fillId="2" borderId="13" xfId="0" applyFill="1" applyBorder="1" applyAlignment="1" applyProtection="1">
      <alignment horizontal="left" vertical="center" wrapText="1"/>
    </xf>
    <xf numFmtId="0" fontId="0" fillId="2" borderId="5" xfId="0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</Relationships>
</file>

<file path=xl/worksheets/_rels/sheet2.xml.rels>&#65279;<?xml version="1.0" encoding="UTF-8" standalone="yes"?>
<Relationships xmlns="http://schemas.openxmlformats.org/package/2006/relationships">
</Relationships>
</file>

<file path=xl/worksheets/_rels/sheet3.xml.rels>&#65279;<?xml version="1.0" encoding="UTF-8" standalone="yes"?>
<Relationships xmlns="http://schemas.openxmlformats.org/package/2006/relationships">
</Relationships>
</file>

<file path=xl/worksheets/_rels/sheet4.xml.rels>&#65279;<?xml version="1.0" encoding="UTF-8" standalone="yes"?>
<Relationships xmlns="http://schemas.openxmlformats.org/package/2006/relationships">
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A16" sqref="A16"/>
    </sheetView>
  </sheetViews>
  <sheetFormatPr baseColWidth="10" defaultRowHeight="15"/>
  <sheetData>
    <row r="1" spans="1:17" ht="28.5">
      <c r="A1" s="6" t="s">
        <v>30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>
      <c r="A3" s="8" t="s">
        <v>31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>
      <c r="A4" s="8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9" customFormat="1">
      <c r="A5" s="8" t="s">
        <v>33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s="9" customFormat="1">
      <c r="A6" s="8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9" customFormat="1">
      <c r="A7" s="8" t="s">
        <v>35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s="9" customFormat="1">
      <c r="A8" s="8" t="s">
        <v>36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s="9" customForma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s="9" customFormat="1">
      <c r="A10" s="8" t="s">
        <v>37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s="9" customForma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s="9" customForma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112"/>
  <sheetViews>
    <sheetView showGridLines="0" workbookViewId="0">
      <selection activeCell="F16" sqref="F16"/>
    </sheetView>
  </sheetViews>
  <sheetFormatPr baseColWidth="10" defaultRowHeight="15"/>
  <cols>
    <col min="1" max="1" width="2.42578125" style="15" customWidth="1"/>
    <col min="2" max="2" width="15.140625" style="15" customWidth="1"/>
    <col min="3" max="3" width="12.7109375" style="53" customWidth="1"/>
    <col min="4" max="4" width="11.42578125" style="53" customWidth="1"/>
    <col min="5" max="5" width="13.42578125" style="54" customWidth="1"/>
    <col min="6" max="6" width="14.28515625" style="54" customWidth="1"/>
    <col min="7" max="7" width="13" style="54" bestFit="1" customWidth="1"/>
    <col min="8" max="8" width="13" style="54" customWidth="1"/>
    <col min="34" max="16384" width="11.42578125" style="15"/>
  </cols>
  <sheetData>
    <row r="1" spans="1:37" ht="28.5">
      <c r="A1" s="10"/>
      <c r="B1" s="11" t="s">
        <v>29</v>
      </c>
      <c r="C1" s="12"/>
      <c r="D1" s="12"/>
      <c r="E1" s="13"/>
      <c r="F1" s="14"/>
      <c r="G1" s="10"/>
      <c r="H1" s="10"/>
      <c r="AH1" s="10"/>
      <c r="AI1" s="10"/>
      <c r="AJ1" s="10"/>
      <c r="AK1" s="10"/>
    </row>
    <row r="2" spans="1:37" ht="5.25" customHeight="1">
      <c r="A2" s="10"/>
      <c r="B2" s="14"/>
      <c r="C2" s="12"/>
      <c r="D2" s="12"/>
      <c r="E2" s="13"/>
      <c r="F2" s="14"/>
      <c r="G2" s="10"/>
      <c r="H2" s="10"/>
      <c r="AH2" s="10"/>
      <c r="AI2" s="10"/>
      <c r="AJ2" s="10"/>
      <c r="AK2" s="10"/>
    </row>
    <row r="3" spans="1:37" ht="28.5">
      <c r="A3" s="10"/>
      <c r="B3" s="16" t="s">
        <v>27</v>
      </c>
      <c r="C3" s="12"/>
      <c r="D3" s="12"/>
      <c r="E3" s="13"/>
      <c r="F3" s="16" t="s">
        <v>28</v>
      </c>
      <c r="G3" s="10"/>
      <c r="H3" s="10"/>
      <c r="AH3" s="10"/>
      <c r="AI3" s="10"/>
      <c r="AJ3" s="10"/>
      <c r="AK3" s="10"/>
    </row>
    <row r="4" spans="1:37" s="22" customFormat="1" ht="30">
      <c r="A4" s="17"/>
      <c r="B4" s="18" t="s">
        <v>1</v>
      </c>
      <c r="C4" s="1">
        <v>7.0000000000000007E-2</v>
      </c>
      <c r="D4" s="19"/>
      <c r="E4" s="20"/>
      <c r="F4" s="18" t="s">
        <v>21</v>
      </c>
      <c r="G4" s="21">
        <f>D42+G42</f>
        <v>37011.327233441771</v>
      </c>
      <c r="H4" s="17"/>
      <c r="AH4" s="17"/>
      <c r="AI4" s="17"/>
      <c r="AJ4" s="17"/>
      <c r="AK4" s="17"/>
    </row>
    <row r="5" spans="1:37" ht="25.5">
      <c r="A5" s="10"/>
      <c r="B5" s="18" t="s">
        <v>2</v>
      </c>
      <c r="C5" s="23" t="s">
        <v>3</v>
      </c>
      <c r="D5" s="24"/>
      <c r="E5" s="25"/>
      <c r="F5" s="26" t="s">
        <v>22</v>
      </c>
      <c r="G5" s="27">
        <f>D42</f>
        <v>37011.327233441771</v>
      </c>
      <c r="H5" s="10"/>
      <c r="AH5" s="10"/>
      <c r="AI5" s="10"/>
      <c r="AJ5" s="10"/>
      <c r="AK5" s="10"/>
    </row>
    <row r="6" spans="1:37">
      <c r="A6" s="10"/>
      <c r="B6" s="28" t="s">
        <v>11</v>
      </c>
      <c r="C6" s="29">
        <f>D35</f>
        <v>33319.92000000002</v>
      </c>
      <c r="D6" s="24"/>
      <c r="E6" s="25"/>
      <c r="F6" s="26" t="s">
        <v>23</v>
      </c>
      <c r="G6" s="27">
        <f>G42</f>
        <v>0</v>
      </c>
      <c r="H6" s="10"/>
      <c r="AH6" s="10"/>
      <c r="AI6" s="10"/>
      <c r="AJ6" s="10"/>
      <c r="AK6" s="10"/>
    </row>
    <row r="7" spans="1:37" ht="30">
      <c r="A7" s="10"/>
      <c r="B7" s="28" t="s">
        <v>12</v>
      </c>
      <c r="C7" s="2">
        <v>0</v>
      </c>
      <c r="D7" s="24"/>
      <c r="E7" s="25"/>
      <c r="F7" s="18" t="s">
        <v>19</v>
      </c>
      <c r="G7" s="55">
        <v>300</v>
      </c>
      <c r="H7" s="10"/>
      <c r="AH7" s="10"/>
      <c r="AI7" s="10"/>
      <c r="AJ7" s="10"/>
      <c r="AK7" s="10"/>
    </row>
    <row r="8" spans="1:37">
      <c r="A8" s="10"/>
      <c r="B8" s="30"/>
      <c r="C8" s="24"/>
      <c r="D8" s="24"/>
      <c r="E8" s="25"/>
      <c r="F8" s="18" t="s">
        <v>20</v>
      </c>
      <c r="G8" s="31">
        <f>IFERROR(PMT(((1+$C$4)^(1/12)-1),G7,-G4),0)</f>
        <v>256.5335141472288</v>
      </c>
      <c r="H8" s="10"/>
      <c r="AH8" s="10"/>
      <c r="AI8" s="10"/>
      <c r="AJ8" s="10"/>
      <c r="AK8" s="10"/>
    </row>
    <row r="9" spans="1:37">
      <c r="A9" s="10"/>
      <c r="B9" s="30"/>
      <c r="C9" s="24"/>
      <c r="D9" s="24"/>
      <c r="E9" s="25"/>
      <c r="F9" s="25"/>
      <c r="G9" s="25"/>
      <c r="H9" s="25"/>
      <c r="AH9" s="10"/>
      <c r="AI9" s="10"/>
      <c r="AJ9" s="10"/>
      <c r="AK9" s="10"/>
    </row>
    <row r="10" spans="1:37" s="22" customFormat="1" ht="51">
      <c r="A10" s="17"/>
      <c r="B10" s="32" t="s">
        <v>7</v>
      </c>
      <c r="C10" s="33" t="s">
        <v>17</v>
      </c>
      <c r="D10" s="33" t="s">
        <v>5</v>
      </c>
      <c r="E10" s="34" t="s">
        <v>15</v>
      </c>
      <c r="F10" s="33" t="s">
        <v>24</v>
      </c>
      <c r="G10" s="33" t="s">
        <v>25</v>
      </c>
      <c r="H10" s="34" t="s">
        <v>26</v>
      </c>
      <c r="AH10" s="17"/>
      <c r="AI10" s="63" t="s">
        <v>18</v>
      </c>
      <c r="AJ10" s="63"/>
      <c r="AK10" s="63"/>
    </row>
    <row r="11" spans="1:37">
      <c r="A11" s="10"/>
      <c r="B11" s="38">
        <v>1</v>
      </c>
      <c r="C11" s="3">
        <v>1388.33</v>
      </c>
      <c r="D11" s="39">
        <f>+SUM(C11)</f>
        <v>1388.33</v>
      </c>
      <c r="E11" s="39">
        <f>+SUM(J11:AG11)</f>
        <v>7.849819665696363</v>
      </c>
      <c r="F11" s="40">
        <v>0</v>
      </c>
      <c r="G11" s="39">
        <f>F11</f>
        <v>0</v>
      </c>
      <c r="H11" s="39">
        <f>I11</f>
        <v>0</v>
      </c>
      <c r="AH11" s="10"/>
      <c r="AI11" s="63"/>
      <c r="AJ11" s="63"/>
      <c r="AK11" s="63"/>
    </row>
    <row r="12" spans="1:37">
      <c r="A12" s="10"/>
      <c r="B12" s="44">
        <f>+B11+1</f>
        <v>2</v>
      </c>
      <c r="C12" s="4">
        <v>1388.33</v>
      </c>
      <c r="D12" s="45">
        <f>+SUM($C$11:C12)</f>
        <v>2776.66</v>
      </c>
      <c r="E12" s="45">
        <f t="shared" ref="E12:E34" si="1">+SUM(J12:AG12)</f>
        <v>23.593843018743812</v>
      </c>
      <c r="F12" s="46">
        <f>IFERROR($C$7*C12/$D$35,0)</f>
        <v>0</v>
      </c>
      <c r="G12" s="45">
        <f>F12+G11</f>
        <v>0</v>
      </c>
      <c r="H12" s="45">
        <f>I12+H11</f>
        <v>0</v>
      </c>
      <c r="AH12" s="10"/>
      <c r="AI12" s="63"/>
      <c r="AJ12" s="63"/>
      <c r="AK12" s="63"/>
    </row>
    <row r="13" spans="1:37">
      <c r="A13" s="10"/>
      <c r="B13" s="44">
        <f t="shared" ref="B13:B33" si="3">+B12+1</f>
        <v>3</v>
      </c>
      <c r="C13" s="4">
        <v>1388.33</v>
      </c>
      <c r="D13" s="45">
        <f>+SUM($C$11:C13)</f>
        <v>4164.99</v>
      </c>
      <c r="E13" s="45">
        <f>+SUM(J13:AG13)</f>
        <v>47.276705034508595</v>
      </c>
      <c r="F13" s="46">
        <f t="shared" ref="F13:F34" si="4">IFERROR($C$7*C13/$D$35,0)</f>
        <v>0</v>
      </c>
      <c r="G13" s="45">
        <f>F13+G12</f>
        <v>0</v>
      </c>
      <c r="H13" s="45">
        <f>I13+H12</f>
        <v>0</v>
      </c>
      <c r="AH13" s="10"/>
      <c r="AI13" s="63"/>
      <c r="AJ13" s="63"/>
      <c r="AK13" s="63"/>
    </row>
    <row r="14" spans="1:37">
      <c r="A14" s="10"/>
      <c r="B14" s="44">
        <f t="shared" si="3"/>
        <v>4</v>
      </c>
      <c r="C14" s="4">
        <v>1388.33</v>
      </c>
      <c r="D14" s="45">
        <f>+SUM($C$11:C14)</f>
        <v>5553.32</v>
      </c>
      <c r="E14" s="45">
        <f t="shared" si="1"/>
        <v>78.94329306099668</v>
      </c>
      <c r="F14" s="46">
        <f t="shared" si="4"/>
        <v>0</v>
      </c>
      <c r="G14" s="45">
        <f t="shared" ref="G14:G34" si="6">F14+G13</f>
        <v>0</v>
      </c>
      <c r="H14" s="45">
        <f>I14+H13</f>
        <v>0</v>
      </c>
      <c r="AH14" s="10"/>
      <c r="AI14" s="63"/>
      <c r="AJ14" s="63"/>
      <c r="AK14" s="63"/>
    </row>
    <row r="15" spans="1:37">
      <c r="A15" s="10"/>
      <c r="B15" s="44">
        <f t="shared" si="3"/>
        <v>5</v>
      </c>
      <c r="C15" s="4">
        <v>1388.33</v>
      </c>
      <c r="D15" s="45">
        <f>+SUM($C$11:C15)</f>
        <v>6941.65</v>
      </c>
      <c r="E15" s="45">
        <f t="shared" si="1"/>
        <v>118.63874824580591</v>
      </c>
      <c r="F15" s="46">
        <f t="shared" si="4"/>
        <v>0</v>
      </c>
      <c r="G15" s="45">
        <f t="shared" si="6"/>
        <v>0</v>
      </c>
      <c r="H15" s="45">
        <f>I15+H14</f>
        <v>0</v>
      </c>
      <c r="AH15" s="10"/>
      <c r="AI15" s="63"/>
      <c r="AJ15" s="63"/>
      <c r="AK15" s="63"/>
    </row>
    <row r="16" spans="1:37">
      <c r="A16" s="10"/>
      <c r="B16" s="44">
        <f t="shared" si="3"/>
        <v>6</v>
      </c>
      <c r="C16" s="4">
        <v>1388.33</v>
      </c>
      <c r="D16" s="45">
        <f>+SUM($C$11:C16)</f>
        <v>8329.98</v>
      </c>
      <c r="E16" s="45">
        <f t="shared" si="1"/>
        <v>166.40846697114569</v>
      </c>
      <c r="F16" s="46">
        <f t="shared" si="4"/>
        <v>0</v>
      </c>
      <c r="G16" s="45">
        <f t="shared" si="6"/>
        <v>0</v>
      </c>
      <c r="H16" s="45">
        <f t="shared" ref="H16:H33" si="9">I16+H15</f>
        <v>0</v>
      </c>
      <c r="AH16" s="10"/>
      <c r="AI16" s="63"/>
      <c r="AJ16" s="63"/>
      <c r="AK16" s="63"/>
    </row>
    <row r="17" spans="1:37">
      <c r="A17" s="10"/>
      <c r="B17" s="44">
        <f t="shared" si="3"/>
        <v>7</v>
      </c>
      <c r="C17" s="4">
        <v>1388.33</v>
      </c>
      <c r="D17" s="45">
        <f>+SUM($C$11:C17)</f>
        <v>9718.31</v>
      </c>
      <c r="E17" s="45">
        <f t="shared" si="1"/>
        <v>222.29810229697054</v>
      </c>
      <c r="F17" s="46">
        <f t="shared" si="4"/>
        <v>0</v>
      </c>
      <c r="G17" s="45">
        <f t="shared" si="6"/>
        <v>0</v>
      </c>
      <c r="H17" s="45">
        <f t="shared" si="9"/>
        <v>0</v>
      </c>
      <c r="AH17" s="10"/>
      <c r="AI17" s="63"/>
      <c r="AJ17" s="63"/>
      <c r="AK17" s="63"/>
    </row>
    <row r="18" spans="1:37">
      <c r="A18" s="10"/>
      <c r="B18" s="44">
        <f t="shared" si="3"/>
        <v>8</v>
      </c>
      <c r="C18" s="4">
        <v>1388.33</v>
      </c>
      <c r="D18" s="45">
        <f>+SUM($C$11:C18)</f>
        <v>11106.64</v>
      </c>
      <c r="E18" s="45">
        <f t="shared" si="1"/>
        <v>286.35356541227287</v>
      </c>
      <c r="F18" s="46">
        <f>IFERROR($C$7*C18/$D$35,0)</f>
        <v>0</v>
      </c>
      <c r="G18" s="45">
        <f t="shared" si="6"/>
        <v>0</v>
      </c>
      <c r="H18" s="45">
        <f t="shared" si="9"/>
        <v>0</v>
      </c>
      <c r="AH18" s="10"/>
      <c r="AI18" s="63"/>
      <c r="AJ18" s="63"/>
      <c r="AK18" s="63"/>
    </row>
    <row r="19" spans="1:37">
      <c r="A19" s="10"/>
      <c r="B19" s="44">
        <f t="shared" si="3"/>
        <v>9</v>
      </c>
      <c r="C19" s="4">
        <v>1388.33</v>
      </c>
      <c r="D19" s="45">
        <f>+SUM($C$11:C19)</f>
        <v>12494.97</v>
      </c>
      <c r="E19" s="45">
        <f t="shared" si="1"/>
        <v>358.62102709458281</v>
      </c>
      <c r="F19" s="46">
        <f t="shared" si="4"/>
        <v>0</v>
      </c>
      <c r="G19" s="45">
        <f t="shared" si="6"/>
        <v>0</v>
      </c>
      <c r="H19" s="45">
        <f t="shared" si="9"/>
        <v>0</v>
      </c>
      <c r="AH19" s="10"/>
      <c r="AI19" s="63"/>
      <c r="AJ19" s="63"/>
      <c r="AK19" s="63"/>
    </row>
    <row r="20" spans="1:37">
      <c r="A20" s="10"/>
      <c r="B20" s="44">
        <f t="shared" si="3"/>
        <v>10</v>
      </c>
      <c r="C20" s="4">
        <v>1388.33</v>
      </c>
      <c r="D20" s="45">
        <f>+SUM($C$11:C20)</f>
        <v>13883.3</v>
      </c>
      <c r="E20" s="45">
        <f t="shared" si="1"/>
        <v>439.14691917772001</v>
      </c>
      <c r="F20" s="46">
        <f t="shared" si="4"/>
        <v>0</v>
      </c>
      <c r="G20" s="45">
        <f t="shared" si="6"/>
        <v>0</v>
      </c>
      <c r="H20" s="45">
        <f t="shared" si="9"/>
        <v>0</v>
      </c>
      <c r="AH20" s="10"/>
      <c r="AI20" s="63"/>
      <c r="AJ20" s="63"/>
      <c r="AK20" s="63"/>
    </row>
    <row r="21" spans="1:37">
      <c r="A21" s="10"/>
      <c r="B21" s="44">
        <f t="shared" si="3"/>
        <v>11</v>
      </c>
      <c r="C21" s="4">
        <v>1388.33</v>
      </c>
      <c r="D21" s="45">
        <f>+SUM($C$11:C21)</f>
        <v>15271.63</v>
      </c>
      <c r="E21" s="45">
        <f t="shared" si="1"/>
        <v>527.97793602784202</v>
      </c>
      <c r="F21" s="46">
        <f t="shared" si="4"/>
        <v>0</v>
      </c>
      <c r="G21" s="45">
        <f t="shared" si="6"/>
        <v>0</v>
      </c>
      <c r="H21" s="45">
        <f t="shared" si="9"/>
        <v>0</v>
      </c>
      <c r="AH21" s="10"/>
      <c r="AI21" s="63"/>
      <c r="AJ21" s="63"/>
      <c r="AK21" s="63"/>
    </row>
    <row r="22" spans="1:37">
      <c r="A22" s="10"/>
      <c r="B22" s="44">
        <f t="shared" si="3"/>
        <v>12</v>
      </c>
      <c r="C22" s="4">
        <v>1388.33</v>
      </c>
      <c r="D22" s="45">
        <f>+SUM($C$11:C22)</f>
        <v>16659.96</v>
      </c>
      <c r="E22" s="45">
        <f t="shared" si="1"/>
        <v>625.16103602784221</v>
      </c>
      <c r="F22" s="46">
        <f t="shared" si="4"/>
        <v>0</v>
      </c>
      <c r="G22" s="45">
        <f t="shared" si="6"/>
        <v>0</v>
      </c>
      <c r="H22" s="45">
        <f t="shared" si="9"/>
        <v>0</v>
      </c>
      <c r="AH22" s="10"/>
      <c r="AI22" s="63"/>
      <c r="AJ22" s="63"/>
      <c r="AK22" s="63"/>
    </row>
    <row r="23" spans="1:37">
      <c r="A23" s="10"/>
      <c r="B23" s="44">
        <f t="shared" si="3"/>
        <v>13</v>
      </c>
      <c r="C23" s="4">
        <v>1388.33</v>
      </c>
      <c r="D23" s="45">
        <f>+SUM($C$11:C23)</f>
        <v>18048.29</v>
      </c>
      <c r="E23" s="45">
        <f t="shared" si="1"/>
        <v>730.74344307013735</v>
      </c>
      <c r="F23" s="46">
        <f t="shared" si="4"/>
        <v>0</v>
      </c>
      <c r="G23" s="45">
        <f t="shared" si="6"/>
        <v>0</v>
      </c>
      <c r="H23" s="45">
        <f t="shared" si="9"/>
        <v>0</v>
      </c>
      <c r="AH23" s="10"/>
      <c r="AI23" s="63"/>
      <c r="AJ23" s="63"/>
      <c r="AK23" s="63"/>
    </row>
    <row r="24" spans="1:37">
      <c r="A24" s="10"/>
      <c r="B24" s="44">
        <f t="shared" si="3"/>
        <v>14</v>
      </c>
      <c r="C24" s="4">
        <v>1388.33</v>
      </c>
      <c r="D24" s="45">
        <f>+SUM($C$11:C24)</f>
        <v>19436.620000000003</v>
      </c>
      <c r="E24" s="45">
        <f t="shared" si="1"/>
        <v>844.77264805789832</v>
      </c>
      <c r="F24" s="46">
        <f t="shared" si="4"/>
        <v>0</v>
      </c>
      <c r="G24" s="45">
        <f t="shared" si="6"/>
        <v>0</v>
      </c>
      <c r="H24" s="45">
        <f t="shared" si="9"/>
        <v>0</v>
      </c>
      <c r="AH24" s="10"/>
      <c r="AI24" s="63"/>
      <c r="AJ24" s="63"/>
      <c r="AK24" s="63"/>
    </row>
    <row r="25" spans="1:37">
      <c r="A25" s="10"/>
      <c r="B25" s="44">
        <f t="shared" si="3"/>
        <v>15</v>
      </c>
      <c r="C25" s="4">
        <v>1388.33</v>
      </c>
      <c r="D25" s="45">
        <f>+SUM($C$11:C25)</f>
        <v>20824.950000000004</v>
      </c>
      <c r="E25" s="45">
        <f t="shared" si="1"/>
        <v>967.29641041476657</v>
      </c>
      <c r="F25" s="46">
        <f t="shared" si="4"/>
        <v>0</v>
      </c>
      <c r="G25" s="45">
        <f t="shared" si="6"/>
        <v>0</v>
      </c>
      <c r="H25" s="45">
        <f t="shared" si="9"/>
        <v>0</v>
      </c>
      <c r="AH25" s="10"/>
      <c r="AI25" s="63"/>
      <c r="AJ25" s="63"/>
      <c r="AK25" s="63"/>
    </row>
    <row r="26" spans="1:37">
      <c r="A26" s="10"/>
      <c r="B26" s="44">
        <f t="shared" si="3"/>
        <v>16</v>
      </c>
      <c r="C26" s="4">
        <v>1388.33</v>
      </c>
      <c r="D26" s="45">
        <f>+SUM($C$11:C26)</f>
        <v>22213.280000000006</v>
      </c>
      <c r="E26" s="45">
        <f t="shared" si="1"/>
        <v>1098.3627596031088</v>
      </c>
      <c r="F26" s="46">
        <f t="shared" si="4"/>
        <v>0</v>
      </c>
      <c r="G26" s="45">
        <f t="shared" si="6"/>
        <v>0</v>
      </c>
      <c r="H26" s="45">
        <f t="shared" si="9"/>
        <v>0</v>
      </c>
      <c r="AH26" s="10"/>
      <c r="AI26" s="10"/>
      <c r="AJ26" s="10"/>
      <c r="AK26" s="10"/>
    </row>
    <row r="27" spans="1:37">
      <c r="A27" s="10"/>
      <c r="B27" s="44">
        <f t="shared" si="3"/>
        <v>17</v>
      </c>
      <c r="C27" s="4">
        <v>1388.33</v>
      </c>
      <c r="D27" s="45">
        <f>+SUM($C$11:C27)</f>
        <v>23601.610000000008</v>
      </c>
      <c r="E27" s="45">
        <f t="shared" si="1"/>
        <v>1238.0199966508544</v>
      </c>
      <c r="F27" s="46">
        <f t="shared" si="4"/>
        <v>0</v>
      </c>
      <c r="G27" s="45">
        <f t="shared" si="6"/>
        <v>0</v>
      </c>
      <c r="H27" s="45">
        <f t="shared" si="9"/>
        <v>0</v>
      </c>
      <c r="AH27" s="10"/>
      <c r="AI27" s="10"/>
      <c r="AJ27" s="10"/>
      <c r="AK27" s="10"/>
    </row>
    <row r="28" spans="1:37">
      <c r="A28" s="10"/>
      <c r="B28" s="44">
        <f t="shared" si="3"/>
        <v>18</v>
      </c>
      <c r="C28" s="4">
        <v>1388.33</v>
      </c>
      <c r="D28" s="45">
        <f>+SUM($C$11:C28)</f>
        <v>24989.94000000001</v>
      </c>
      <c r="E28" s="45">
        <f t="shared" si="1"/>
        <v>1386.3166956869679</v>
      </c>
      <c r="F28" s="46">
        <f t="shared" si="4"/>
        <v>0</v>
      </c>
      <c r="G28" s="45">
        <f t="shared" si="6"/>
        <v>0</v>
      </c>
      <c r="H28" s="45">
        <f t="shared" si="9"/>
        <v>0</v>
      </c>
      <c r="AH28" s="10"/>
      <c r="AI28" s="10"/>
      <c r="AJ28" s="10"/>
      <c r="AK28" s="10"/>
    </row>
    <row r="29" spans="1:37">
      <c r="A29" s="10"/>
      <c r="B29" s="44">
        <f t="shared" si="3"/>
        <v>19</v>
      </c>
      <c r="C29" s="4">
        <v>1388.33</v>
      </c>
      <c r="D29" s="45">
        <f>+SUM($C$11:C29)</f>
        <v>26378.270000000011</v>
      </c>
      <c r="E29" s="45">
        <f t="shared" si="1"/>
        <v>1543.3017054856002</v>
      </c>
      <c r="F29" s="46">
        <f t="shared" si="4"/>
        <v>0</v>
      </c>
      <c r="G29" s="45">
        <f t="shared" si="6"/>
        <v>0</v>
      </c>
      <c r="H29" s="45">
        <f t="shared" si="9"/>
        <v>0</v>
      </c>
      <c r="AH29" s="10"/>
      <c r="AI29" s="10"/>
      <c r="AJ29" s="10"/>
      <c r="AK29" s="10"/>
    </row>
    <row r="30" spans="1:37">
      <c r="A30" s="10"/>
      <c r="B30" s="44">
        <f>+B29+1</f>
        <v>20</v>
      </c>
      <c r="C30" s="4">
        <v>1388.33</v>
      </c>
      <c r="D30" s="45">
        <f>+SUM($C$11:C30)</f>
        <v>27766.600000000013</v>
      </c>
      <c r="E30" s="45">
        <f t="shared" si="1"/>
        <v>1709.0241510189733</v>
      </c>
      <c r="F30" s="46">
        <f t="shared" si="4"/>
        <v>0</v>
      </c>
      <c r="G30" s="45">
        <f t="shared" si="6"/>
        <v>0</v>
      </c>
      <c r="H30" s="45">
        <f t="shared" si="9"/>
        <v>0</v>
      </c>
      <c r="AH30" s="10"/>
      <c r="AI30" s="10"/>
      <c r="AJ30" s="10"/>
      <c r="AK30" s="10"/>
    </row>
    <row r="31" spans="1:37">
      <c r="A31" s="10"/>
      <c r="B31" s="44">
        <f t="shared" si="3"/>
        <v>21</v>
      </c>
      <c r="C31" s="4">
        <v>1388.33</v>
      </c>
      <c r="D31" s="45">
        <f>+SUM($C$11:C31)</f>
        <v>29154.930000000015</v>
      </c>
      <c r="E31" s="45">
        <f t="shared" si="1"/>
        <v>1883.5334350190453</v>
      </c>
      <c r="F31" s="46">
        <f t="shared" si="4"/>
        <v>0</v>
      </c>
      <c r="G31" s="45">
        <f t="shared" si="6"/>
        <v>0</v>
      </c>
      <c r="H31" s="45">
        <f t="shared" si="9"/>
        <v>0</v>
      </c>
      <c r="AH31" s="10"/>
      <c r="AI31" s="10"/>
      <c r="AJ31" s="10"/>
      <c r="AK31" s="10"/>
    </row>
    <row r="32" spans="1:37">
      <c r="A32" s="10"/>
      <c r="B32" s="44">
        <f t="shared" si="3"/>
        <v>22</v>
      </c>
      <c r="C32" s="4">
        <v>1388.33</v>
      </c>
      <c r="D32" s="45">
        <f>+SUM($C$11:C32)</f>
        <v>30543.260000000017</v>
      </c>
      <c r="E32" s="45">
        <f t="shared" si="1"/>
        <v>2066.8792395480014</v>
      </c>
      <c r="F32" s="46">
        <f t="shared" si="4"/>
        <v>0</v>
      </c>
      <c r="G32" s="45">
        <f t="shared" si="6"/>
        <v>0</v>
      </c>
      <c r="H32" s="45">
        <f t="shared" si="9"/>
        <v>0</v>
      </c>
      <c r="AH32" s="10"/>
      <c r="AI32" s="10"/>
      <c r="AJ32" s="10"/>
      <c r="AK32" s="10"/>
    </row>
    <row r="33" spans="1:37">
      <c r="A33" s="10"/>
      <c r="B33" s="44">
        <f t="shared" si="3"/>
        <v>23</v>
      </c>
      <c r="C33" s="4">
        <v>1388.33</v>
      </c>
      <c r="D33" s="45">
        <f>+SUM($C$11:C33)</f>
        <v>31931.590000000018</v>
      </c>
      <c r="E33" s="45">
        <f t="shared" si="1"/>
        <v>2259.1115275776324</v>
      </c>
      <c r="F33" s="46">
        <f t="shared" si="4"/>
        <v>0</v>
      </c>
      <c r="G33" s="45">
        <f t="shared" si="6"/>
        <v>0</v>
      </c>
      <c r="H33" s="45">
        <f t="shared" si="9"/>
        <v>0</v>
      </c>
      <c r="AH33" s="10"/>
      <c r="AI33" s="10"/>
      <c r="AJ33" s="10"/>
      <c r="AK33" s="10"/>
    </row>
    <row r="34" spans="1:37">
      <c r="A34" s="10"/>
      <c r="B34" s="44">
        <f>+B33+1</f>
        <v>24</v>
      </c>
      <c r="C34" s="4">
        <v>1388.33</v>
      </c>
      <c r="D34" s="47">
        <f>+SUM($C$11:C34)</f>
        <v>33319.92000000002</v>
      </c>
      <c r="E34" s="47">
        <f t="shared" si="1"/>
        <v>2460.2805445776316</v>
      </c>
      <c r="F34" s="46">
        <f t="shared" si="4"/>
        <v>0</v>
      </c>
      <c r="G34" s="47">
        <f t="shared" si="6"/>
        <v>0</v>
      </c>
      <c r="H34" s="47">
        <f>I34+H33</f>
        <v>0</v>
      </c>
      <c r="AH34" s="10"/>
      <c r="AI34" s="10"/>
      <c r="AJ34" s="10"/>
      <c r="AK34" s="10"/>
    </row>
    <row r="35" spans="1:37">
      <c r="A35" s="10"/>
      <c r="B35" s="44">
        <v>1</v>
      </c>
      <c r="C35" s="64" t="s">
        <v>9</v>
      </c>
      <c r="D35" s="67">
        <f>MAX(D11:D34)</f>
        <v>33319.92000000002</v>
      </c>
      <c r="E35" s="45">
        <f t="shared" ref="E35:E40" si="24">+IFERROR((POWER(POWER(1+$C$4,1/12),B35)-1)*($D$35+MAX($E$11:$E$34))+MAX($E$11:$E$34),0)</f>
        <v>2662.5870004471908</v>
      </c>
      <c r="F35" s="64" t="s">
        <v>9</v>
      </c>
      <c r="G35" s="67">
        <f>MAX(G11:G34)</f>
        <v>0</v>
      </c>
      <c r="H35" s="39">
        <f t="shared" ref="H35:H38" si="25">I35+H34</f>
        <v>0</v>
      </c>
      <c r="AH35" s="10"/>
      <c r="AI35" s="10"/>
      <c r="AJ35" s="10"/>
      <c r="AK35" s="10"/>
    </row>
    <row r="36" spans="1:37">
      <c r="A36" s="10"/>
      <c r="B36" s="44">
        <f>+B35+1</f>
        <v>2</v>
      </c>
      <c r="C36" s="65"/>
      <c r="D36" s="67"/>
      <c r="E36" s="45">
        <f t="shared" si="24"/>
        <v>2866.0373264310465</v>
      </c>
      <c r="F36" s="65"/>
      <c r="G36" s="67"/>
      <c r="H36" s="45">
        <f t="shared" si="25"/>
        <v>0</v>
      </c>
      <c r="AH36" s="10"/>
      <c r="AI36" s="10"/>
      <c r="AJ36" s="10"/>
      <c r="AK36" s="10"/>
    </row>
    <row r="37" spans="1:37">
      <c r="A37" s="10"/>
      <c r="B37" s="44">
        <f t="shared" ref="B37:B40" si="27">+B36+1</f>
        <v>3</v>
      </c>
      <c r="C37" s="65"/>
      <c r="D37" s="67"/>
      <c r="E37" s="45">
        <f t="shared" si="24"/>
        <v>3070.6379901371347</v>
      </c>
      <c r="F37" s="65"/>
      <c r="G37" s="67"/>
      <c r="H37" s="45">
        <f t="shared" si="25"/>
        <v>0</v>
      </c>
      <c r="AH37" s="10"/>
      <c r="AI37" s="10"/>
      <c r="AJ37" s="10"/>
      <c r="AK37" s="10"/>
    </row>
    <row r="38" spans="1:37">
      <c r="A38" s="10"/>
      <c r="B38" s="44">
        <f t="shared" si="27"/>
        <v>4</v>
      </c>
      <c r="C38" s="65"/>
      <c r="D38" s="67"/>
      <c r="E38" s="45">
        <f t="shared" si="24"/>
        <v>3276.3954957421711</v>
      </c>
      <c r="F38" s="65"/>
      <c r="G38" s="67"/>
      <c r="H38" s="45">
        <f t="shared" si="25"/>
        <v>0</v>
      </c>
      <c r="AH38" s="10"/>
      <c r="AI38" s="10"/>
      <c r="AJ38" s="10"/>
      <c r="AK38" s="10"/>
    </row>
    <row r="39" spans="1:37">
      <c r="A39" s="10"/>
      <c r="B39" s="44">
        <f t="shared" si="27"/>
        <v>5</v>
      </c>
      <c r="C39" s="65"/>
      <c r="D39" s="67"/>
      <c r="E39" s="45">
        <f t="shared" si="24"/>
        <v>3483.3163841984488</v>
      </c>
      <c r="F39" s="65"/>
      <c r="G39" s="67"/>
      <c r="H39" s="45">
        <f>I39+H38</f>
        <v>0</v>
      </c>
      <c r="AH39" s="10"/>
      <c r="AI39" s="10"/>
      <c r="AJ39" s="10"/>
      <c r="AK39" s="10"/>
    </row>
    <row r="40" spans="1:37">
      <c r="A40" s="10"/>
      <c r="B40" s="44">
        <f t="shared" si="27"/>
        <v>6</v>
      </c>
      <c r="C40" s="66"/>
      <c r="D40" s="67"/>
      <c r="E40" s="45">
        <f t="shared" si="24"/>
        <v>3691.4072334417515</v>
      </c>
      <c r="F40" s="66"/>
      <c r="G40" s="67"/>
      <c r="H40" s="47">
        <f>I40+H39</f>
        <v>0</v>
      </c>
      <c r="AH40" s="10"/>
      <c r="AI40" s="10"/>
      <c r="AJ40" s="10"/>
      <c r="AK40" s="10"/>
    </row>
    <row r="41" spans="1:37" ht="33" customHeight="1">
      <c r="A41" s="10"/>
      <c r="B41" s="49"/>
      <c r="C41" s="72" t="s">
        <v>14</v>
      </c>
      <c r="D41" s="72"/>
      <c r="E41" s="73"/>
      <c r="F41" s="72" t="s">
        <v>16</v>
      </c>
      <c r="G41" s="72"/>
      <c r="H41" s="73"/>
      <c r="AH41" s="10"/>
      <c r="AI41" s="10"/>
      <c r="AJ41" s="10"/>
      <c r="AK41" s="10"/>
    </row>
    <row r="42" spans="1:37" ht="15.75">
      <c r="A42" s="10"/>
      <c r="B42" s="51"/>
      <c r="C42" s="68" t="str">
        <f>C5</f>
        <v>UR</v>
      </c>
      <c r="D42" s="68">
        <f>+D35+MAX(E35:E40)</f>
        <v>37011.327233441771</v>
      </c>
      <c r="E42" s="69"/>
      <c r="F42" s="68" t="str">
        <f>C5</f>
        <v>UR</v>
      </c>
      <c r="G42" s="68">
        <f>+G35+MAX(H35:H40)</f>
        <v>0</v>
      </c>
      <c r="H42" s="69"/>
      <c r="AH42" s="10"/>
      <c r="AI42" s="10"/>
      <c r="AJ42" s="10"/>
      <c r="AK42" s="10"/>
    </row>
    <row r="43" spans="1:37" ht="15.75">
      <c r="A43" s="10"/>
      <c r="B43" s="52"/>
      <c r="C43" s="70"/>
      <c r="D43" s="70"/>
      <c r="E43" s="71"/>
      <c r="F43" s="70"/>
      <c r="G43" s="70"/>
      <c r="H43" s="71"/>
      <c r="AH43" s="10"/>
      <c r="AI43" s="10"/>
      <c r="AJ43" s="10"/>
      <c r="AK43" s="10"/>
    </row>
    <row r="44" spans="1:37">
      <c r="A44" s="10"/>
      <c r="B44" s="10"/>
      <c r="C44" s="10"/>
      <c r="D44" s="10"/>
      <c r="E44" s="10"/>
      <c r="F44" s="10"/>
      <c r="G44" s="10"/>
      <c r="H44" s="10"/>
      <c r="AH44" s="10"/>
      <c r="AI44" s="10"/>
      <c r="AJ44" s="10"/>
      <c r="AK44" s="10"/>
    </row>
    <row r="45" spans="1:37">
      <c r="A45" s="10"/>
      <c r="B45" s="10"/>
      <c r="C45" s="12"/>
      <c r="D45" s="10"/>
      <c r="E45" s="10"/>
      <c r="F45" s="10"/>
      <c r="G45" s="10"/>
      <c r="H45" s="10"/>
      <c r="AH45" s="10"/>
      <c r="AI45" s="10"/>
      <c r="AJ45" s="10"/>
      <c r="AK45" s="10"/>
    </row>
    <row r="46" spans="1:37">
      <c r="A46" s="10"/>
      <c r="B46" s="10"/>
      <c r="C46" s="12"/>
      <c r="D46" s="10"/>
      <c r="E46" s="10"/>
      <c r="F46" s="10"/>
      <c r="G46" s="10"/>
      <c r="H46" s="10"/>
      <c r="AH46" s="10"/>
      <c r="AI46" s="10"/>
      <c r="AJ46" s="10"/>
      <c r="AK46" s="10"/>
    </row>
    <row r="47" spans="1:37">
      <c r="A47" s="10"/>
      <c r="B47" s="10"/>
      <c r="C47" s="12"/>
      <c r="D47" s="10"/>
      <c r="E47" s="10"/>
      <c r="F47" s="10"/>
      <c r="G47" s="10"/>
      <c r="H47" s="10"/>
      <c r="AH47" s="10"/>
      <c r="AI47" s="10"/>
      <c r="AJ47" s="10"/>
      <c r="AK47" s="10"/>
    </row>
    <row r="48" spans="1:37">
      <c r="A48" s="10"/>
      <c r="B48" s="10"/>
      <c r="C48" s="12"/>
      <c r="D48" s="10"/>
      <c r="E48" s="10"/>
      <c r="F48" s="10"/>
      <c r="G48" s="10"/>
      <c r="H48" s="10"/>
      <c r="AH48" s="10"/>
      <c r="AI48" s="10"/>
      <c r="AJ48" s="10"/>
      <c r="AK48" s="10"/>
    </row>
    <row r="49" spans="1:37">
      <c r="A49" s="10"/>
      <c r="B49" s="10"/>
      <c r="C49" s="12"/>
      <c r="D49" s="10"/>
      <c r="E49" s="10"/>
      <c r="F49" s="10"/>
      <c r="G49" s="10"/>
      <c r="H49" s="10"/>
      <c r="AH49" s="10"/>
      <c r="AI49" s="10"/>
      <c r="AJ49" s="10"/>
      <c r="AK49" s="10"/>
    </row>
    <row r="50" spans="1:37">
      <c r="A50" s="10"/>
      <c r="B50" s="10"/>
      <c r="C50" s="12"/>
      <c r="D50" s="10"/>
      <c r="E50" s="10"/>
      <c r="F50" s="10"/>
      <c r="G50" s="10"/>
      <c r="H50" s="10"/>
      <c r="AH50" s="10"/>
      <c r="AI50" s="10"/>
      <c r="AJ50" s="10"/>
      <c r="AK50" s="10"/>
    </row>
    <row r="51" spans="1:37">
      <c r="A51" s="10"/>
      <c r="B51" s="10"/>
      <c r="C51" s="10"/>
      <c r="D51" s="10"/>
      <c r="E51" s="10"/>
      <c r="F51" s="10"/>
      <c r="G51" s="10"/>
      <c r="H51" s="10"/>
      <c r="AH51" s="10"/>
      <c r="AI51" s="10"/>
      <c r="AJ51" s="10"/>
      <c r="AK51" s="10"/>
    </row>
    <row r="52" spans="1:37">
      <c r="A52" s="10"/>
      <c r="B52" s="10"/>
      <c r="C52" s="10"/>
      <c r="D52" s="10"/>
      <c r="E52" s="10"/>
      <c r="F52" s="10"/>
      <c r="G52" s="10"/>
      <c r="H52" s="10"/>
      <c r="AH52" s="10"/>
      <c r="AI52" s="10"/>
      <c r="AJ52" s="10"/>
      <c r="AK52" s="10"/>
    </row>
    <row r="53" spans="1:37">
      <c r="A53" s="10"/>
      <c r="B53" s="10"/>
      <c r="C53" s="10"/>
      <c r="D53" s="10"/>
      <c r="E53" s="10"/>
      <c r="F53" s="10"/>
      <c r="G53" s="10"/>
      <c r="H53" s="10"/>
      <c r="AH53" s="10"/>
      <c r="AI53" s="10"/>
      <c r="AJ53" s="10"/>
      <c r="AK53" s="10"/>
    </row>
    <row r="54" spans="1:37">
      <c r="A54" s="10"/>
      <c r="B54" s="10"/>
      <c r="C54" s="10"/>
      <c r="D54" s="10"/>
      <c r="E54" s="10"/>
      <c r="F54" s="10"/>
      <c r="G54" s="10"/>
      <c r="H54" s="10"/>
      <c r="AH54" s="10"/>
      <c r="AI54" s="10"/>
      <c r="AJ54" s="10"/>
      <c r="AK54" s="10"/>
    </row>
    <row r="55" spans="1:37">
      <c r="A55" s="10"/>
      <c r="B55" s="10"/>
      <c r="C55" s="10"/>
      <c r="D55" s="10"/>
      <c r="E55" s="10"/>
      <c r="F55" s="10"/>
      <c r="G55" s="10"/>
      <c r="H55" s="10"/>
      <c r="AH55" s="10"/>
      <c r="AI55" s="10"/>
      <c r="AJ55" s="10"/>
      <c r="AK55" s="10"/>
    </row>
    <row r="56" spans="1:37">
      <c r="A56" s="10"/>
      <c r="B56" s="10"/>
      <c r="C56" s="10"/>
      <c r="D56" s="10"/>
      <c r="E56" s="10"/>
      <c r="F56" s="10"/>
      <c r="G56" s="10"/>
      <c r="H56" s="10"/>
      <c r="AH56" s="10"/>
      <c r="AI56" s="10"/>
      <c r="AJ56" s="10"/>
      <c r="AK56" s="10"/>
    </row>
    <row r="57" spans="1:37">
      <c r="A57" s="10"/>
      <c r="B57" s="10"/>
      <c r="C57" s="10"/>
      <c r="D57" s="10"/>
      <c r="E57" s="10"/>
      <c r="F57" s="10"/>
      <c r="G57" s="10"/>
      <c r="H57" s="10"/>
      <c r="AH57" s="10"/>
      <c r="AI57" s="10"/>
      <c r="AJ57" s="10"/>
      <c r="AK57" s="10"/>
    </row>
    <row r="58" spans="1:37">
      <c r="A58" s="10"/>
      <c r="B58" s="10"/>
      <c r="C58" s="10"/>
      <c r="D58" s="10"/>
      <c r="E58" s="10"/>
      <c r="F58" s="10"/>
      <c r="G58" s="10"/>
      <c r="H58" s="10"/>
      <c r="AH58" s="10"/>
      <c r="AI58" s="10"/>
      <c r="AJ58" s="10"/>
      <c r="AK58" s="10"/>
    </row>
    <row r="59" spans="1:37">
      <c r="A59" s="10"/>
      <c r="B59" s="10"/>
      <c r="C59" s="10"/>
      <c r="D59" s="10"/>
      <c r="E59" s="10"/>
      <c r="F59" s="10"/>
      <c r="G59" s="10"/>
      <c r="H59" s="10"/>
      <c r="AH59" s="10"/>
      <c r="AI59" s="10"/>
      <c r="AJ59" s="10"/>
      <c r="AK59" s="10"/>
    </row>
    <row r="60" spans="1:37">
      <c r="A60" s="10"/>
      <c r="B60" s="10"/>
      <c r="C60" s="10"/>
      <c r="D60" s="10"/>
      <c r="E60" s="10"/>
      <c r="F60" s="10"/>
      <c r="G60" s="10"/>
      <c r="H60" s="10"/>
      <c r="AH60" s="10"/>
      <c r="AI60" s="10"/>
      <c r="AJ60" s="10"/>
      <c r="AK60" s="10"/>
    </row>
    <row r="61" spans="1:37">
      <c r="A61" s="10"/>
      <c r="B61" s="10"/>
      <c r="C61" s="10"/>
      <c r="D61" s="10"/>
      <c r="E61" s="10"/>
      <c r="F61" s="10"/>
      <c r="G61" s="10"/>
      <c r="H61" s="10"/>
      <c r="AH61" s="10"/>
      <c r="AI61" s="10"/>
      <c r="AJ61" s="10"/>
      <c r="AK61" s="10"/>
    </row>
    <row r="62" spans="1:37">
      <c r="A62" s="10"/>
      <c r="B62" s="10"/>
      <c r="C62" s="10"/>
      <c r="D62" s="10"/>
      <c r="E62" s="10"/>
      <c r="F62" s="10"/>
      <c r="G62" s="10"/>
      <c r="H62" s="10"/>
      <c r="AH62" s="10"/>
      <c r="AI62" s="10"/>
      <c r="AJ62" s="10"/>
      <c r="AK62" s="10"/>
    </row>
    <row r="63" spans="1:37">
      <c r="A63" s="10"/>
      <c r="B63" s="10"/>
      <c r="C63" s="10"/>
      <c r="D63" s="10"/>
      <c r="E63" s="10"/>
      <c r="F63" s="10"/>
      <c r="G63" s="10"/>
      <c r="H63" s="10"/>
      <c r="AH63" s="10"/>
      <c r="AI63" s="10"/>
      <c r="AJ63" s="10"/>
      <c r="AK63" s="10"/>
    </row>
    <row r="64" spans="1:37">
      <c r="A64" s="10"/>
      <c r="B64" s="10"/>
      <c r="C64" s="10"/>
      <c r="D64" s="10"/>
      <c r="E64" s="10"/>
      <c r="F64" s="10"/>
      <c r="G64" s="10"/>
      <c r="H64" s="10"/>
      <c r="AH64" s="10"/>
      <c r="AI64" s="10"/>
      <c r="AJ64" s="10"/>
      <c r="AK64" s="10"/>
    </row>
    <row r="65" spans="1:37">
      <c r="A65" s="10"/>
      <c r="B65" s="10"/>
      <c r="C65" s="10"/>
      <c r="D65" s="10"/>
      <c r="E65" s="10"/>
      <c r="F65" s="10"/>
      <c r="G65" s="10"/>
      <c r="H65" s="10"/>
      <c r="AH65" s="10"/>
      <c r="AI65" s="10"/>
      <c r="AJ65" s="10"/>
      <c r="AK65" s="10"/>
    </row>
    <row r="66" spans="1:37">
      <c r="A66" s="10"/>
      <c r="B66" s="10"/>
      <c r="C66" s="10"/>
      <c r="D66" s="10"/>
      <c r="E66" s="10"/>
      <c r="F66" s="10"/>
      <c r="G66" s="10"/>
      <c r="H66" s="10"/>
      <c r="AH66" s="10"/>
      <c r="AI66" s="10"/>
      <c r="AJ66" s="10"/>
      <c r="AK66" s="10"/>
    </row>
    <row r="67" spans="1:37">
      <c r="A67" s="10"/>
      <c r="B67" s="10"/>
      <c r="C67" s="10"/>
      <c r="D67" s="10"/>
      <c r="E67" s="10"/>
      <c r="F67" s="10"/>
      <c r="G67" s="10"/>
      <c r="H67" s="10"/>
      <c r="AH67" s="10"/>
      <c r="AI67" s="10"/>
      <c r="AJ67" s="10"/>
      <c r="AK67" s="10"/>
    </row>
    <row r="68" spans="1:37">
      <c r="A68" s="10"/>
      <c r="B68" s="10"/>
      <c r="C68" s="10"/>
      <c r="D68" s="10"/>
      <c r="E68" s="10"/>
      <c r="F68" s="10"/>
      <c r="G68" s="10"/>
      <c r="H68" s="10"/>
      <c r="AH68" s="10"/>
      <c r="AI68" s="10"/>
      <c r="AJ68" s="10"/>
      <c r="AK68" s="10"/>
    </row>
    <row r="69" spans="1:37">
      <c r="A69" s="10"/>
      <c r="B69" s="10"/>
      <c r="C69" s="10"/>
      <c r="D69" s="10"/>
      <c r="E69" s="10"/>
      <c r="F69" s="10"/>
      <c r="G69" s="10"/>
      <c r="H69" s="10"/>
      <c r="AH69" s="10"/>
      <c r="AI69" s="10"/>
      <c r="AJ69" s="10"/>
      <c r="AK69" s="10"/>
    </row>
    <row r="70" spans="1:37">
      <c r="A70" s="10"/>
      <c r="B70" s="10"/>
      <c r="C70" s="10"/>
      <c r="D70" s="10"/>
      <c r="E70" s="10"/>
      <c r="F70" s="10"/>
      <c r="G70" s="10"/>
      <c r="H70" s="10"/>
      <c r="AH70" s="10"/>
      <c r="AI70" s="10"/>
      <c r="AJ70" s="10"/>
      <c r="AK70" s="10"/>
    </row>
    <row r="71" spans="1:37">
      <c r="A71" s="10"/>
      <c r="B71" s="10"/>
      <c r="C71" s="10"/>
      <c r="D71" s="10"/>
      <c r="E71" s="10"/>
      <c r="F71" s="10"/>
      <c r="G71" s="10"/>
      <c r="H71" s="10"/>
      <c r="AH71" s="10"/>
      <c r="AI71" s="10"/>
      <c r="AJ71" s="10"/>
      <c r="AK71" s="10"/>
    </row>
    <row r="72" spans="1:37">
      <c r="A72" s="10"/>
      <c r="B72" s="10"/>
      <c r="C72" s="10"/>
      <c r="D72" s="10"/>
      <c r="E72" s="10"/>
      <c r="F72" s="10"/>
      <c r="G72" s="10"/>
      <c r="H72" s="10"/>
      <c r="AH72" s="10"/>
      <c r="AI72" s="10"/>
      <c r="AJ72" s="10"/>
      <c r="AK72" s="10"/>
    </row>
    <row r="73" spans="1:37">
      <c r="A73" s="10"/>
      <c r="B73" s="10"/>
      <c r="C73" s="10"/>
      <c r="D73" s="10"/>
      <c r="E73" s="10"/>
      <c r="F73" s="10"/>
      <c r="G73" s="10"/>
      <c r="H73" s="10"/>
      <c r="AH73" s="10"/>
      <c r="AI73" s="10"/>
      <c r="AJ73" s="10"/>
      <c r="AK73" s="10"/>
    </row>
    <row r="74" spans="1:37">
      <c r="A74" s="10"/>
      <c r="B74" s="10"/>
      <c r="C74" s="10"/>
      <c r="D74" s="10"/>
      <c r="E74" s="10"/>
      <c r="F74" s="10"/>
      <c r="G74" s="10"/>
      <c r="H74" s="10"/>
      <c r="AH74" s="10"/>
      <c r="AI74" s="10"/>
      <c r="AJ74" s="10"/>
      <c r="AK74" s="10"/>
    </row>
    <row r="75" spans="1:37">
      <c r="A75" s="10"/>
      <c r="B75" s="10"/>
      <c r="C75" s="10"/>
      <c r="D75" s="10"/>
      <c r="E75" s="10"/>
      <c r="F75" s="10"/>
      <c r="G75" s="10"/>
      <c r="H75" s="10"/>
      <c r="AH75" s="10"/>
      <c r="AI75" s="10"/>
      <c r="AJ75" s="10"/>
      <c r="AK75" s="10"/>
    </row>
    <row r="76" spans="1:37">
      <c r="A76" s="10"/>
      <c r="B76" s="10"/>
      <c r="C76" s="10"/>
      <c r="D76" s="10"/>
      <c r="E76" s="10"/>
      <c r="F76" s="10"/>
      <c r="G76" s="10"/>
      <c r="H76" s="10"/>
      <c r="AH76" s="10"/>
      <c r="AI76" s="10"/>
      <c r="AJ76" s="10"/>
      <c r="AK76" s="10"/>
    </row>
    <row r="77" spans="1:37">
      <c r="A77" s="10"/>
      <c r="B77" s="10"/>
      <c r="C77" s="10"/>
      <c r="D77" s="10"/>
      <c r="E77" s="10"/>
      <c r="F77" s="10"/>
      <c r="G77" s="10"/>
      <c r="H77" s="10"/>
      <c r="AH77" s="10"/>
      <c r="AI77" s="10"/>
      <c r="AJ77" s="10"/>
      <c r="AK77" s="10"/>
    </row>
    <row r="78" spans="1:37">
      <c r="A78" s="10"/>
      <c r="B78" s="10"/>
      <c r="C78" s="10"/>
      <c r="D78" s="10"/>
      <c r="E78" s="10"/>
      <c r="F78" s="10"/>
      <c r="G78" s="10"/>
      <c r="H78" s="10"/>
      <c r="AH78" s="10"/>
      <c r="AI78" s="10"/>
      <c r="AJ78" s="10"/>
      <c r="AK78" s="10"/>
    </row>
    <row r="79" spans="1:37">
      <c r="A79" s="10"/>
      <c r="B79" s="10"/>
      <c r="C79" s="10"/>
      <c r="D79" s="10"/>
      <c r="E79" s="10"/>
      <c r="F79" s="10"/>
      <c r="G79" s="10"/>
      <c r="H79" s="10"/>
      <c r="AH79" s="10"/>
      <c r="AI79" s="10"/>
      <c r="AJ79" s="10"/>
      <c r="AK79" s="10"/>
    </row>
    <row r="80" spans="1:37">
      <c r="A80" s="10"/>
      <c r="B80" s="10"/>
      <c r="C80" s="10"/>
      <c r="D80" s="10"/>
      <c r="E80" s="10"/>
      <c r="F80" s="10"/>
      <c r="G80" s="10"/>
      <c r="H80" s="10"/>
      <c r="AH80" s="10"/>
      <c r="AI80" s="10"/>
      <c r="AJ80" s="10"/>
      <c r="AK80" s="10"/>
    </row>
    <row r="81" spans="1:37">
      <c r="A81" s="10"/>
      <c r="B81" s="10"/>
      <c r="C81" s="10"/>
      <c r="D81" s="10"/>
      <c r="E81" s="10"/>
      <c r="F81" s="10"/>
      <c r="G81" s="10"/>
      <c r="H81" s="10"/>
      <c r="AH81" s="10"/>
      <c r="AI81" s="10"/>
      <c r="AJ81" s="10"/>
      <c r="AK81" s="10"/>
    </row>
    <row r="82" spans="1:37">
      <c r="A82" s="10"/>
      <c r="B82" s="10"/>
      <c r="C82" s="10"/>
      <c r="D82" s="10"/>
      <c r="E82" s="10"/>
      <c r="F82" s="10"/>
      <c r="G82" s="10"/>
      <c r="H82" s="10"/>
      <c r="AH82" s="10"/>
      <c r="AI82" s="10"/>
      <c r="AJ82" s="10"/>
      <c r="AK82" s="10"/>
    </row>
    <row r="83" spans="1:37">
      <c r="A83" s="10"/>
      <c r="B83" s="10"/>
      <c r="C83" s="10"/>
      <c r="D83" s="10"/>
      <c r="E83" s="10"/>
      <c r="F83" s="10"/>
      <c r="G83" s="10"/>
      <c r="H83" s="10"/>
      <c r="AH83" s="10"/>
      <c r="AI83" s="10"/>
      <c r="AJ83" s="10"/>
      <c r="AK83" s="10"/>
    </row>
    <row r="84" spans="1:37">
      <c r="A84" s="10"/>
      <c r="B84" s="10"/>
      <c r="C84" s="10"/>
      <c r="D84" s="10"/>
      <c r="E84" s="10"/>
      <c r="F84" s="10"/>
      <c r="G84" s="10"/>
      <c r="H84" s="10"/>
      <c r="AH84" s="10"/>
      <c r="AI84" s="10"/>
      <c r="AJ84" s="10"/>
      <c r="AK84" s="10"/>
    </row>
    <row r="85" spans="1:37">
      <c r="A85" s="10"/>
      <c r="B85" s="10"/>
      <c r="C85" s="10"/>
      <c r="D85" s="10"/>
      <c r="E85" s="10"/>
      <c r="F85" s="10"/>
      <c r="G85" s="10"/>
      <c r="H85" s="10"/>
      <c r="AH85" s="10"/>
      <c r="AI85" s="10"/>
      <c r="AJ85" s="10"/>
      <c r="AK85" s="10"/>
    </row>
    <row r="86" spans="1:37">
      <c r="A86" s="10"/>
      <c r="B86" s="10"/>
      <c r="C86" s="10"/>
      <c r="D86" s="10"/>
      <c r="E86" s="10"/>
      <c r="F86" s="10"/>
      <c r="G86" s="10"/>
      <c r="H86" s="10"/>
      <c r="AH86" s="10"/>
      <c r="AI86" s="10"/>
      <c r="AJ86" s="10"/>
      <c r="AK86" s="10"/>
    </row>
    <row r="87" spans="1:37">
      <c r="A87" s="10"/>
      <c r="B87" s="10"/>
      <c r="C87" s="10"/>
      <c r="D87" s="10"/>
      <c r="E87" s="10"/>
      <c r="F87" s="10"/>
      <c r="G87" s="10"/>
      <c r="H87" s="10"/>
      <c r="AH87" s="10"/>
      <c r="AI87" s="10"/>
      <c r="AJ87" s="10"/>
      <c r="AK87" s="10"/>
    </row>
    <row r="88" spans="1:37">
      <c r="A88" s="10"/>
      <c r="B88" s="10"/>
      <c r="C88" s="10"/>
      <c r="D88" s="10"/>
      <c r="E88" s="10"/>
      <c r="F88" s="10"/>
      <c r="G88" s="10"/>
      <c r="H88" s="10"/>
      <c r="AH88" s="10"/>
      <c r="AI88" s="10"/>
      <c r="AJ88" s="10"/>
      <c r="AK88" s="10"/>
    </row>
    <row r="89" spans="1:37">
      <c r="A89" s="10"/>
      <c r="B89" s="10"/>
      <c r="C89" s="10"/>
      <c r="D89" s="10"/>
      <c r="E89" s="10"/>
      <c r="F89" s="10"/>
      <c r="G89" s="10"/>
      <c r="H89" s="10"/>
      <c r="AH89" s="10"/>
      <c r="AI89" s="10"/>
      <c r="AJ89" s="10"/>
      <c r="AK89" s="10"/>
    </row>
    <row r="90" spans="1:37">
      <c r="A90" s="10"/>
      <c r="B90" s="10"/>
      <c r="C90" s="10"/>
      <c r="D90" s="10"/>
      <c r="E90" s="10"/>
      <c r="F90" s="10"/>
      <c r="G90" s="10"/>
      <c r="H90" s="10"/>
      <c r="AH90" s="10"/>
      <c r="AI90" s="10"/>
      <c r="AJ90" s="10"/>
      <c r="AK90" s="10"/>
    </row>
    <row r="91" spans="1:37">
      <c r="A91" s="10"/>
      <c r="B91" s="10"/>
      <c r="C91" s="10"/>
      <c r="D91" s="10"/>
      <c r="E91" s="10"/>
      <c r="F91" s="10"/>
      <c r="G91" s="10"/>
      <c r="H91" s="10"/>
      <c r="AH91" s="10"/>
      <c r="AI91" s="10"/>
      <c r="AJ91" s="10"/>
      <c r="AK91" s="10"/>
    </row>
    <row r="92" spans="1:37">
      <c r="A92" s="10"/>
      <c r="B92" s="10"/>
      <c r="C92" s="10"/>
      <c r="D92" s="10"/>
      <c r="E92" s="10"/>
      <c r="F92" s="10"/>
      <c r="G92" s="10"/>
      <c r="H92" s="10"/>
      <c r="AH92" s="10"/>
      <c r="AI92" s="10"/>
      <c r="AJ92" s="10"/>
      <c r="AK92" s="10"/>
    </row>
    <row r="93" spans="1:37">
      <c r="A93" s="10"/>
      <c r="B93" s="10"/>
      <c r="C93" s="10"/>
      <c r="D93" s="10"/>
      <c r="E93" s="10"/>
      <c r="F93" s="10"/>
      <c r="G93" s="10"/>
      <c r="H93" s="10"/>
      <c r="AH93" s="10"/>
      <c r="AI93" s="10"/>
      <c r="AJ93" s="10"/>
      <c r="AK93" s="10"/>
    </row>
    <row r="94" spans="1:37">
      <c r="A94" s="10"/>
      <c r="B94" s="10"/>
      <c r="C94" s="10"/>
      <c r="D94" s="10"/>
      <c r="E94" s="10"/>
      <c r="F94" s="10"/>
      <c r="G94" s="10"/>
      <c r="H94" s="10"/>
      <c r="AH94" s="10"/>
      <c r="AI94" s="10"/>
      <c r="AJ94" s="10"/>
      <c r="AK94" s="10"/>
    </row>
    <row r="95" spans="1:37">
      <c r="A95" s="10"/>
      <c r="B95" s="10"/>
      <c r="C95" s="10"/>
      <c r="D95" s="10"/>
      <c r="E95" s="10"/>
      <c r="F95" s="10"/>
      <c r="G95" s="10"/>
      <c r="H95" s="10"/>
      <c r="AH95" s="10"/>
      <c r="AI95" s="10"/>
      <c r="AJ95" s="10"/>
      <c r="AK95" s="10"/>
    </row>
    <row r="96" spans="1:37">
      <c r="A96" s="10"/>
      <c r="B96" s="10"/>
      <c r="C96" s="10"/>
      <c r="D96" s="10"/>
      <c r="E96" s="10"/>
      <c r="F96" s="10"/>
      <c r="G96" s="10"/>
      <c r="H96" s="10"/>
      <c r="AH96" s="10"/>
      <c r="AI96" s="10"/>
      <c r="AJ96" s="10"/>
      <c r="AK96" s="10"/>
    </row>
    <row r="97" spans="1:37">
      <c r="A97" s="10"/>
      <c r="B97" s="10"/>
      <c r="C97" s="10"/>
      <c r="D97" s="10"/>
      <c r="E97" s="10"/>
      <c r="F97" s="10"/>
      <c r="G97" s="10"/>
      <c r="H97" s="10"/>
      <c r="AH97" s="10"/>
      <c r="AI97" s="10"/>
      <c r="AJ97" s="10"/>
      <c r="AK97" s="10"/>
    </row>
    <row r="98" spans="1:37">
      <c r="A98" s="10"/>
      <c r="B98" s="10"/>
      <c r="C98" s="10"/>
      <c r="D98" s="10"/>
      <c r="E98" s="10"/>
      <c r="F98" s="10"/>
      <c r="G98" s="10"/>
      <c r="H98" s="10"/>
      <c r="AH98" s="10"/>
      <c r="AI98" s="10"/>
      <c r="AJ98" s="10"/>
      <c r="AK98" s="10"/>
    </row>
    <row r="99" spans="1:37">
      <c r="A99" s="10"/>
      <c r="B99" s="10"/>
      <c r="C99" s="10"/>
      <c r="D99" s="10"/>
      <c r="E99" s="10"/>
      <c r="F99" s="10"/>
      <c r="G99" s="10"/>
      <c r="H99" s="10"/>
      <c r="AH99" s="10"/>
      <c r="AI99" s="10"/>
      <c r="AJ99" s="10"/>
      <c r="AK99" s="10"/>
    </row>
    <row r="100" spans="1:37">
      <c r="A100" s="10"/>
      <c r="B100" s="10"/>
      <c r="C100" s="10"/>
      <c r="D100" s="10"/>
      <c r="E100" s="10"/>
      <c r="F100" s="10"/>
      <c r="G100" s="10"/>
      <c r="H100" s="10"/>
      <c r="AH100" s="10"/>
      <c r="AI100" s="10"/>
      <c r="AJ100" s="10"/>
      <c r="AK100" s="10"/>
    </row>
    <row r="101" spans="1:37">
      <c r="A101" s="10"/>
      <c r="B101" s="10"/>
      <c r="C101" s="10"/>
      <c r="D101" s="10"/>
      <c r="E101" s="10"/>
      <c r="F101" s="10"/>
      <c r="G101" s="10"/>
      <c r="H101" s="10"/>
      <c r="AH101" s="10"/>
      <c r="AI101" s="10"/>
      <c r="AJ101" s="10"/>
      <c r="AK101" s="10"/>
    </row>
    <row r="102" spans="1:37">
      <c r="A102" s="10"/>
      <c r="B102" s="10"/>
      <c r="C102" s="10"/>
      <c r="D102" s="10"/>
      <c r="E102" s="10"/>
      <c r="F102" s="10"/>
      <c r="G102" s="10"/>
      <c r="H102" s="10"/>
      <c r="AH102" s="10"/>
      <c r="AI102" s="10"/>
      <c r="AJ102" s="10"/>
      <c r="AK102" s="10"/>
    </row>
    <row r="103" spans="1:37">
      <c r="A103" s="10"/>
      <c r="B103" s="10"/>
      <c r="C103" s="10"/>
      <c r="D103" s="10"/>
      <c r="E103" s="10"/>
      <c r="F103" s="10"/>
      <c r="G103" s="10"/>
      <c r="H103" s="10"/>
      <c r="AH103" s="10"/>
      <c r="AI103" s="10"/>
      <c r="AJ103" s="10"/>
      <c r="AK103" s="10"/>
    </row>
    <row r="104" spans="1:37">
      <c r="A104" s="10"/>
      <c r="B104" s="10"/>
      <c r="C104" s="10"/>
      <c r="D104" s="10"/>
      <c r="E104" s="10"/>
      <c r="F104" s="10"/>
      <c r="G104" s="10"/>
      <c r="H104" s="10"/>
      <c r="AH104" s="10"/>
      <c r="AI104" s="10"/>
      <c r="AJ104" s="10"/>
      <c r="AK104" s="10"/>
    </row>
    <row r="105" spans="1:37">
      <c r="A105" s="10"/>
      <c r="B105" s="10"/>
      <c r="C105" s="10"/>
      <c r="D105" s="10"/>
      <c r="E105" s="10"/>
      <c r="F105" s="10"/>
      <c r="G105" s="10"/>
      <c r="H105" s="10"/>
      <c r="AH105" s="10"/>
      <c r="AI105" s="10"/>
      <c r="AJ105" s="10"/>
      <c r="AK105" s="10"/>
    </row>
    <row r="106" spans="1:37">
      <c r="A106" s="10"/>
      <c r="B106" s="10"/>
      <c r="C106" s="10"/>
      <c r="D106" s="10"/>
      <c r="E106" s="10"/>
      <c r="F106" s="10"/>
      <c r="G106" s="10"/>
      <c r="H106" s="10"/>
      <c r="AH106" s="10"/>
      <c r="AI106" s="10"/>
      <c r="AJ106" s="10"/>
      <c r="AK106" s="10"/>
    </row>
    <row r="107" spans="1:37">
      <c r="A107" s="10"/>
      <c r="B107" s="10"/>
      <c r="C107" s="10"/>
      <c r="D107" s="10"/>
      <c r="E107" s="10"/>
      <c r="F107" s="10"/>
      <c r="G107" s="10"/>
      <c r="H107" s="10"/>
      <c r="AH107" s="10"/>
      <c r="AI107" s="10"/>
      <c r="AJ107" s="10"/>
      <c r="AK107" s="10"/>
    </row>
    <row r="108" spans="1:37">
      <c r="A108" s="10"/>
      <c r="B108" s="10"/>
      <c r="C108" s="10"/>
      <c r="D108" s="10"/>
      <c r="E108" s="10"/>
      <c r="F108" s="10"/>
      <c r="G108" s="10"/>
      <c r="H108" s="10"/>
      <c r="AH108" s="10"/>
      <c r="AI108" s="10"/>
      <c r="AJ108" s="10"/>
      <c r="AK108" s="10"/>
    </row>
    <row r="109" spans="1:37">
      <c r="A109" s="10"/>
      <c r="B109" s="10"/>
      <c r="C109" s="10"/>
      <c r="D109" s="10"/>
      <c r="E109" s="10"/>
      <c r="F109" s="10"/>
      <c r="G109" s="10"/>
      <c r="H109" s="10"/>
      <c r="AH109" s="10"/>
      <c r="AI109" s="10"/>
      <c r="AJ109" s="10"/>
      <c r="AK109" s="10"/>
    </row>
    <row r="110" spans="1:37">
      <c r="A110" s="10"/>
      <c r="B110" s="10"/>
      <c r="C110" s="10"/>
      <c r="D110" s="10"/>
      <c r="E110" s="10"/>
      <c r="F110" s="10"/>
      <c r="G110" s="10"/>
      <c r="H110" s="10"/>
      <c r="AH110" s="10"/>
      <c r="AI110" s="10"/>
      <c r="AJ110" s="10"/>
      <c r="AK110" s="10"/>
    </row>
    <row r="111" spans="1:37">
      <c r="A111" s="10"/>
      <c r="B111" s="10"/>
      <c r="C111" s="10"/>
      <c r="D111" s="10"/>
      <c r="E111" s="10"/>
      <c r="F111" s="10"/>
      <c r="G111" s="10"/>
      <c r="H111" s="10"/>
      <c r="AH111" s="10"/>
      <c r="AI111" s="10"/>
      <c r="AJ111" s="10"/>
      <c r="AK111" s="10"/>
    </row>
    <row r="112" spans="1:37">
      <c r="A112" s="10"/>
      <c r="B112" s="10"/>
      <c r="C112" s="10"/>
      <c r="D112" s="10"/>
      <c r="E112" s="10"/>
      <c r="F112" s="10"/>
      <c r="G112" s="10"/>
      <c r="H112" s="10"/>
      <c r="AH112" s="10"/>
      <c r="AI112" s="10"/>
      <c r="AJ112" s="10"/>
      <c r="AK112" s="10"/>
    </row>
  </sheetData>
  <sheetProtection password="E2CE" sheet="1" objects="1" scenarios="1" formatCells="0" formatColumns="0" formatRows="0" insertColumns="0" insertRows="0" insertHyperlinks="0" deleteColumns="0" deleteRows="0" sort="0"/>
  <mergeCells count="11">
    <mergeCell ref="AI10:AK25"/>
    <mergeCell ref="C35:C40"/>
    <mergeCell ref="D35:D40"/>
    <mergeCell ref="D42:E43"/>
    <mergeCell ref="F35:F40"/>
    <mergeCell ref="G35:G40"/>
    <mergeCell ref="C41:E41"/>
    <mergeCell ref="C42:C43"/>
    <mergeCell ref="F41:H41"/>
    <mergeCell ref="F42:F43"/>
    <mergeCell ref="G42:H4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52"/>
  <sheetViews>
    <sheetView showGridLines="0" workbookViewId="0">
      <selection activeCell="F15" sqref="F15"/>
    </sheetView>
  </sheetViews>
  <sheetFormatPr baseColWidth="10" defaultRowHeight="15"/>
  <cols>
    <col min="1" max="1" width="3" style="10" customWidth="1"/>
    <col min="2" max="2" width="17.7109375" style="15" customWidth="1"/>
    <col min="3" max="3" width="14.7109375" style="53" customWidth="1"/>
    <col min="4" max="4" width="11.42578125" style="53" customWidth="1"/>
    <col min="5" max="5" width="13.42578125" style="54" customWidth="1"/>
    <col min="6" max="6" width="16.7109375" style="54" customWidth="1"/>
    <col min="7" max="8" width="13.42578125" style="54" customWidth="1"/>
    <col min="40" max="16384" width="11.42578125" style="15"/>
  </cols>
  <sheetData>
    <row r="1" spans="1:49" ht="45.75" customHeight="1">
      <c r="B1" s="11" t="s">
        <v>29</v>
      </c>
      <c r="C1" s="12"/>
      <c r="D1" s="12"/>
      <c r="E1" s="10"/>
      <c r="F1" s="10"/>
      <c r="G1" s="10"/>
      <c r="H1" s="10"/>
      <c r="AN1" s="10"/>
      <c r="AO1" s="10"/>
      <c r="AP1" s="10"/>
      <c r="AQ1" s="10"/>
    </row>
    <row r="2" spans="1:49" ht="8.25" customHeight="1">
      <c r="B2" s="14"/>
      <c r="C2" s="12"/>
      <c r="D2" s="12"/>
      <c r="E2" s="10"/>
      <c r="F2" s="10"/>
      <c r="G2" s="10"/>
      <c r="H2" s="10"/>
      <c r="AN2" s="10"/>
      <c r="AO2" s="10"/>
      <c r="AP2" s="10"/>
      <c r="AQ2" s="10"/>
    </row>
    <row r="3" spans="1:49" ht="45.75" customHeight="1">
      <c r="B3" s="16" t="s">
        <v>27</v>
      </c>
      <c r="C3" s="12"/>
      <c r="D3" s="12"/>
      <c r="E3" s="10"/>
      <c r="F3" s="16" t="s">
        <v>28</v>
      </c>
      <c r="G3" s="10"/>
      <c r="H3" s="10"/>
      <c r="AN3" s="10"/>
      <c r="AO3" s="10"/>
      <c r="AP3" s="10"/>
      <c r="AQ3" s="10"/>
    </row>
    <row r="4" spans="1:49" s="22" customFormat="1" ht="30">
      <c r="A4" s="10"/>
      <c r="B4" s="18" t="s">
        <v>1</v>
      </c>
      <c r="C4" s="1">
        <v>7.0000000000000007E-2</v>
      </c>
      <c r="D4" s="19"/>
      <c r="E4" s="20"/>
      <c r="F4" s="18" t="s">
        <v>21</v>
      </c>
      <c r="G4" s="21">
        <f>D48+G48</f>
        <v>37410.482433070443</v>
      </c>
      <c r="H4" s="10"/>
      <c r="AN4" s="17"/>
      <c r="AO4" s="17"/>
      <c r="AP4" s="17"/>
      <c r="AQ4" s="17"/>
      <c r="AS4" s="56"/>
      <c r="AT4" s="56"/>
      <c r="AU4" s="56"/>
      <c r="AV4" s="56"/>
      <c r="AW4" s="56"/>
    </row>
    <row r="5" spans="1:49">
      <c r="B5" s="18" t="s">
        <v>2</v>
      </c>
      <c r="C5" s="23" t="s">
        <v>3</v>
      </c>
      <c r="D5" s="24"/>
      <c r="E5" s="25"/>
      <c r="F5" s="26" t="s">
        <v>22</v>
      </c>
      <c r="G5" s="27">
        <f>D48</f>
        <v>37410.482433070443</v>
      </c>
      <c r="H5" s="10"/>
      <c r="AN5" s="10"/>
      <c r="AO5" s="10"/>
      <c r="AP5" s="10"/>
      <c r="AQ5" s="10"/>
      <c r="AS5" s="57"/>
      <c r="AT5" s="57"/>
      <c r="AU5" s="57"/>
      <c r="AV5" s="57"/>
      <c r="AW5" s="57"/>
    </row>
    <row r="6" spans="1:49">
      <c r="B6" s="28" t="s">
        <v>11</v>
      </c>
      <c r="C6" s="29">
        <f>D41</f>
        <v>33320</v>
      </c>
      <c r="D6" s="24"/>
      <c r="E6" s="25"/>
      <c r="F6" s="26" t="s">
        <v>23</v>
      </c>
      <c r="G6" s="27">
        <f>G48</f>
        <v>0</v>
      </c>
      <c r="H6" s="10"/>
      <c r="AN6" s="10"/>
      <c r="AO6" s="10"/>
      <c r="AP6" s="10"/>
      <c r="AQ6" s="10"/>
      <c r="AS6" s="57"/>
      <c r="AT6" s="57"/>
      <c r="AU6" s="57"/>
      <c r="AV6" s="57"/>
      <c r="AW6" s="57"/>
    </row>
    <row r="7" spans="1:49" ht="30">
      <c r="B7" s="28" t="s">
        <v>12</v>
      </c>
      <c r="C7" s="2"/>
      <c r="D7" s="24"/>
      <c r="E7" s="25"/>
      <c r="F7" s="18" t="s">
        <v>19</v>
      </c>
      <c r="G7" s="55">
        <v>300</v>
      </c>
      <c r="H7" s="10"/>
      <c r="AN7" s="10"/>
      <c r="AO7" s="10"/>
      <c r="AP7" s="10"/>
      <c r="AQ7" s="10"/>
      <c r="AS7" s="57"/>
      <c r="AT7" s="57"/>
      <c r="AU7" s="57"/>
      <c r="AV7" s="57"/>
      <c r="AW7" s="57"/>
    </row>
    <row r="8" spans="1:49">
      <c r="B8" s="30"/>
      <c r="C8" s="24"/>
      <c r="D8" s="24"/>
      <c r="E8" s="25"/>
      <c r="F8" s="18" t="s">
        <v>20</v>
      </c>
      <c r="G8" s="31">
        <f>IFERROR(PMT(((1+$C$4)^(1/12)-1),G7,-G4),0)</f>
        <v>259.30014516818721</v>
      </c>
      <c r="H8" s="10"/>
      <c r="AN8" s="10"/>
      <c r="AO8" s="10"/>
      <c r="AP8" s="10"/>
      <c r="AQ8" s="10"/>
      <c r="AS8" s="57"/>
      <c r="AT8" s="57"/>
      <c r="AU8" s="57"/>
      <c r="AV8" s="57"/>
      <c r="AW8" s="57"/>
    </row>
    <row r="9" spans="1:49">
      <c r="B9" s="10"/>
      <c r="C9" s="10"/>
      <c r="D9" s="10"/>
      <c r="E9" s="10"/>
      <c r="F9" s="10"/>
      <c r="G9" s="10"/>
      <c r="H9" s="10"/>
      <c r="AN9" s="10"/>
      <c r="AO9" s="10"/>
      <c r="AP9" s="10"/>
      <c r="AQ9" s="10"/>
      <c r="AS9" s="57"/>
      <c r="AT9" s="57"/>
      <c r="AU9" s="57"/>
      <c r="AV9" s="57"/>
      <c r="AW9" s="57"/>
    </row>
    <row r="10" spans="1:49" s="22" customFormat="1" ht="45.75" customHeight="1">
      <c r="A10" s="10"/>
      <c r="B10" s="32" t="s">
        <v>7</v>
      </c>
      <c r="C10" s="33" t="s">
        <v>0</v>
      </c>
      <c r="D10" s="33" t="s">
        <v>5</v>
      </c>
      <c r="E10" s="34" t="s">
        <v>4</v>
      </c>
      <c r="F10" s="33" t="s">
        <v>24</v>
      </c>
      <c r="G10" s="33" t="s">
        <v>25</v>
      </c>
      <c r="H10" s="34" t="s">
        <v>26</v>
      </c>
      <c r="AN10" s="17"/>
      <c r="AO10" s="74" t="s">
        <v>18</v>
      </c>
      <c r="AP10" s="74"/>
      <c r="AQ10" s="74"/>
      <c r="AS10" s="56"/>
      <c r="AT10" s="75"/>
      <c r="AU10" s="75"/>
      <c r="AV10" s="75"/>
      <c r="AW10" s="56"/>
    </row>
    <row r="11" spans="1:49">
      <c r="B11" s="38">
        <v>1</v>
      </c>
      <c r="C11" s="3"/>
      <c r="D11" s="39">
        <f>+SUM(C11)</f>
        <v>0</v>
      </c>
      <c r="E11" s="39">
        <f>+SUM(J11:AM11)</f>
        <v>0</v>
      </c>
      <c r="F11" s="40">
        <v>0</v>
      </c>
      <c r="G11" s="39">
        <f>F11</f>
        <v>0</v>
      </c>
      <c r="H11" s="39">
        <f>I11</f>
        <v>0</v>
      </c>
      <c r="AN11" s="10"/>
      <c r="AO11" s="74"/>
      <c r="AP11" s="74"/>
      <c r="AQ11" s="74"/>
      <c r="AS11" s="57"/>
      <c r="AT11" s="75"/>
      <c r="AU11" s="75"/>
      <c r="AV11" s="75"/>
      <c r="AW11" s="57"/>
    </row>
    <row r="12" spans="1:49">
      <c r="B12" s="44">
        <f>+B11+1</f>
        <v>2</v>
      </c>
      <c r="C12" s="4"/>
      <c r="D12" s="45">
        <f>+SUM($C$11:C12)</f>
        <v>0</v>
      </c>
      <c r="E12" s="45">
        <f t="shared" ref="E12:E40" si="1">+SUM(J12:AM12)</f>
        <v>0</v>
      </c>
      <c r="F12" s="46">
        <f>IFERROR($C$7*C12/$D$41,0)</f>
        <v>0</v>
      </c>
      <c r="G12" s="45">
        <f t="shared" ref="G12:G17" si="2">F12+G11</f>
        <v>0</v>
      </c>
      <c r="H12" s="45">
        <f>I12+H11</f>
        <v>0</v>
      </c>
      <c r="AN12" s="10"/>
      <c r="AO12" s="74"/>
      <c r="AP12" s="74"/>
      <c r="AQ12" s="74"/>
      <c r="AS12" s="57"/>
      <c r="AT12" s="75"/>
      <c r="AU12" s="75"/>
      <c r="AV12" s="75"/>
      <c r="AW12" s="57"/>
    </row>
    <row r="13" spans="1:49">
      <c r="B13" s="44">
        <f t="shared" ref="B13:B33" si="4">+B12+1</f>
        <v>3</v>
      </c>
      <c r="C13" s="4"/>
      <c r="D13" s="45">
        <f>+SUM($C$11:C13)</f>
        <v>0</v>
      </c>
      <c r="E13" s="45">
        <f t="shared" si="1"/>
        <v>0</v>
      </c>
      <c r="F13" s="46">
        <f t="shared" ref="F13:F40" si="5">IFERROR($C$7*C13/$D$41,0)</f>
        <v>0</v>
      </c>
      <c r="G13" s="45">
        <f t="shared" si="2"/>
        <v>0</v>
      </c>
      <c r="H13" s="45">
        <f t="shared" ref="H13:H46" si="6">I13+H12</f>
        <v>0</v>
      </c>
      <c r="AN13" s="10"/>
      <c r="AO13" s="74"/>
      <c r="AP13" s="74"/>
      <c r="AQ13" s="74"/>
      <c r="AS13" s="57"/>
      <c r="AT13" s="75"/>
      <c r="AU13" s="75"/>
      <c r="AV13" s="75"/>
      <c r="AW13" s="57"/>
    </row>
    <row r="14" spans="1:49">
      <c r="B14" s="44">
        <f t="shared" si="4"/>
        <v>4</v>
      </c>
      <c r="C14" s="4"/>
      <c r="D14" s="45">
        <f>+SUM($C$11:C14)</f>
        <v>0</v>
      </c>
      <c r="E14" s="45">
        <f t="shared" si="1"/>
        <v>0</v>
      </c>
      <c r="F14" s="46">
        <f t="shared" si="5"/>
        <v>0</v>
      </c>
      <c r="G14" s="45">
        <f t="shared" si="2"/>
        <v>0</v>
      </c>
      <c r="H14" s="45">
        <f t="shared" si="6"/>
        <v>0</v>
      </c>
      <c r="AN14" s="10"/>
      <c r="AO14" s="74"/>
      <c r="AP14" s="74"/>
      <c r="AQ14" s="74"/>
      <c r="AS14" s="57"/>
      <c r="AT14" s="75"/>
      <c r="AU14" s="75"/>
      <c r="AV14" s="75"/>
      <c r="AW14" s="57"/>
    </row>
    <row r="15" spans="1:49">
      <c r="B15" s="44">
        <f t="shared" si="4"/>
        <v>5</v>
      </c>
      <c r="C15" s="4"/>
      <c r="D15" s="45">
        <f>+SUM($C$11:C15)</f>
        <v>0</v>
      </c>
      <c r="E15" s="45">
        <f t="shared" si="1"/>
        <v>0</v>
      </c>
      <c r="F15" s="46">
        <f t="shared" si="5"/>
        <v>0</v>
      </c>
      <c r="G15" s="45">
        <f t="shared" si="2"/>
        <v>0</v>
      </c>
      <c r="H15" s="45">
        <f t="shared" si="6"/>
        <v>0</v>
      </c>
      <c r="AN15" s="10"/>
      <c r="AO15" s="74"/>
      <c r="AP15" s="74"/>
      <c r="AQ15" s="74"/>
      <c r="AS15" s="57"/>
      <c r="AT15" s="75"/>
      <c r="AU15" s="75"/>
      <c r="AV15" s="75"/>
      <c r="AW15" s="57"/>
    </row>
    <row r="16" spans="1:49">
      <c r="B16" s="44">
        <f t="shared" si="4"/>
        <v>6</v>
      </c>
      <c r="C16" s="4">
        <v>3748</v>
      </c>
      <c r="D16" s="45">
        <f>+SUM($C$11:C16)</f>
        <v>3748</v>
      </c>
      <c r="E16" s="45">
        <f t="shared" si="1"/>
        <v>21.191736911994965</v>
      </c>
      <c r="F16" s="46">
        <f t="shared" si="5"/>
        <v>0</v>
      </c>
      <c r="G16" s="45">
        <f t="shared" si="2"/>
        <v>0</v>
      </c>
      <c r="H16" s="45">
        <f t="shared" si="6"/>
        <v>0</v>
      </c>
      <c r="AN16" s="10"/>
      <c r="AO16" s="74"/>
      <c r="AP16" s="74"/>
      <c r="AQ16" s="74"/>
      <c r="AS16" s="57"/>
      <c r="AT16" s="75"/>
      <c r="AU16" s="75"/>
      <c r="AV16" s="75"/>
      <c r="AW16" s="57"/>
    </row>
    <row r="17" spans="2:49">
      <c r="B17" s="44">
        <f t="shared" si="4"/>
        <v>7</v>
      </c>
      <c r="C17" s="4">
        <v>418</v>
      </c>
      <c r="D17" s="45">
        <f>+SUM($C$11:C17)</f>
        <v>4166</v>
      </c>
      <c r="E17" s="45">
        <f t="shared" si="1"/>
        <v>44.866727757437303</v>
      </c>
      <c r="F17" s="46">
        <f t="shared" si="5"/>
        <v>0</v>
      </c>
      <c r="G17" s="45">
        <f t="shared" si="2"/>
        <v>0</v>
      </c>
      <c r="H17" s="45">
        <f t="shared" si="6"/>
        <v>0</v>
      </c>
      <c r="AN17" s="10"/>
      <c r="AO17" s="74"/>
      <c r="AP17" s="74"/>
      <c r="AQ17" s="74"/>
      <c r="AS17" s="57"/>
      <c r="AT17" s="75"/>
      <c r="AU17" s="75"/>
      <c r="AV17" s="75"/>
      <c r="AW17" s="57"/>
    </row>
    <row r="18" spans="2:49">
      <c r="B18" s="44">
        <f t="shared" si="4"/>
        <v>8</v>
      </c>
      <c r="C18" s="4">
        <v>1074</v>
      </c>
      <c r="D18" s="45">
        <f>+SUM($C$11:C18)</f>
        <v>5240</v>
      </c>
      <c r="E18" s="45">
        <f t="shared" si="1"/>
        <v>74.748132589238978</v>
      </c>
      <c r="F18" s="46">
        <f t="shared" si="5"/>
        <v>0</v>
      </c>
      <c r="G18" s="45">
        <f t="shared" ref="G18:G38" si="12">F18+G17</f>
        <v>0</v>
      </c>
      <c r="H18" s="45">
        <f t="shared" si="6"/>
        <v>0</v>
      </c>
      <c r="AN18" s="10"/>
      <c r="AO18" s="74"/>
      <c r="AP18" s="74"/>
      <c r="AQ18" s="74"/>
      <c r="AS18" s="57"/>
      <c r="AT18" s="75"/>
      <c r="AU18" s="75"/>
      <c r="AV18" s="75"/>
      <c r="AW18" s="57"/>
    </row>
    <row r="19" spans="2:49">
      <c r="B19" s="44">
        <f t="shared" si="4"/>
        <v>9</v>
      </c>
      <c r="C19" s="4">
        <v>1173</v>
      </c>
      <c r="D19" s="45">
        <f>+SUM($C$11:C19)</f>
        <v>6413</v>
      </c>
      <c r="E19" s="45">
        <f t="shared" si="1"/>
        <v>111.43080376776544</v>
      </c>
      <c r="F19" s="46">
        <f t="shared" si="5"/>
        <v>0</v>
      </c>
      <c r="G19" s="45">
        <f t="shared" si="12"/>
        <v>0</v>
      </c>
      <c r="H19" s="45">
        <f>I19+H18</f>
        <v>0</v>
      </c>
      <c r="AN19" s="10"/>
      <c r="AO19" s="74"/>
      <c r="AP19" s="74"/>
      <c r="AQ19" s="74"/>
      <c r="AS19" s="57"/>
      <c r="AT19" s="75"/>
      <c r="AU19" s="75"/>
      <c r="AV19" s="75"/>
      <c r="AW19" s="57"/>
    </row>
    <row r="20" spans="2:49">
      <c r="B20" s="44">
        <f t="shared" si="4"/>
        <v>10</v>
      </c>
      <c r="C20" s="4">
        <v>1507</v>
      </c>
      <c r="D20" s="45">
        <f>+SUM($C$11:C20)</f>
        <v>7920</v>
      </c>
      <c r="E20" s="45">
        <f t="shared" si="1"/>
        <v>156.84168120115356</v>
      </c>
      <c r="F20" s="46">
        <f t="shared" si="5"/>
        <v>0</v>
      </c>
      <c r="G20" s="45">
        <f t="shared" si="12"/>
        <v>0</v>
      </c>
      <c r="H20" s="45">
        <f t="shared" si="6"/>
        <v>0</v>
      </c>
      <c r="AN20" s="10"/>
      <c r="AO20" s="74"/>
      <c r="AP20" s="74"/>
      <c r="AQ20" s="74"/>
      <c r="AS20" s="57"/>
      <c r="AT20" s="75"/>
      <c r="AU20" s="75"/>
      <c r="AV20" s="75"/>
      <c r="AW20" s="57"/>
    </row>
    <row r="21" spans="2:49">
      <c r="B21" s="44">
        <f t="shared" si="4"/>
        <v>11</v>
      </c>
      <c r="C21" s="4">
        <v>1047</v>
      </c>
      <c r="D21" s="45">
        <f>+SUM($C$11:C21)</f>
        <v>8967</v>
      </c>
      <c r="E21" s="45">
        <f t="shared" si="1"/>
        <v>208.42920855833313</v>
      </c>
      <c r="F21" s="46">
        <f t="shared" si="5"/>
        <v>0</v>
      </c>
      <c r="G21" s="45">
        <f>F21+G20</f>
        <v>0</v>
      </c>
      <c r="H21" s="45">
        <f>I21+H20</f>
        <v>0</v>
      </c>
      <c r="AN21" s="10"/>
      <c r="AO21" s="74"/>
      <c r="AP21" s="74"/>
      <c r="AQ21" s="74"/>
      <c r="AS21" s="57"/>
      <c r="AT21" s="75"/>
      <c r="AU21" s="75"/>
      <c r="AV21" s="75"/>
      <c r="AW21" s="57"/>
    </row>
    <row r="22" spans="2:49">
      <c r="B22" s="44">
        <f t="shared" si="4"/>
        <v>12</v>
      </c>
      <c r="C22" s="4">
        <v>1956</v>
      </c>
      <c r="D22" s="45">
        <f>+SUM($C$11:C22)</f>
        <v>10923</v>
      </c>
      <c r="E22" s="45">
        <f t="shared" si="1"/>
        <v>271.3679276731321</v>
      </c>
      <c r="F22" s="46">
        <f t="shared" si="5"/>
        <v>0</v>
      </c>
      <c r="G22" s="45">
        <f>F22+G21</f>
        <v>0</v>
      </c>
      <c r="H22" s="45">
        <f t="shared" si="6"/>
        <v>0</v>
      </c>
      <c r="AN22" s="10"/>
      <c r="AO22" s="74"/>
      <c r="AP22" s="74"/>
      <c r="AQ22" s="74"/>
      <c r="AS22" s="57"/>
      <c r="AT22" s="75"/>
      <c r="AU22" s="75"/>
      <c r="AV22" s="75"/>
      <c r="AW22" s="57"/>
    </row>
    <row r="23" spans="2:49">
      <c r="B23" s="44">
        <f t="shared" si="4"/>
        <v>13</v>
      </c>
      <c r="C23" s="4">
        <v>1259</v>
      </c>
      <c r="D23" s="45">
        <f>+SUM($C$11:C23)</f>
        <v>12182</v>
      </c>
      <c r="E23" s="45">
        <f t="shared" si="1"/>
        <v>341.78108049904546</v>
      </c>
      <c r="F23" s="46">
        <f t="shared" si="5"/>
        <v>0</v>
      </c>
      <c r="G23" s="45">
        <f>F23+G22</f>
        <v>0</v>
      </c>
      <c r="H23" s="45">
        <f t="shared" si="6"/>
        <v>0</v>
      </c>
      <c r="AN23" s="10"/>
      <c r="AO23" s="74"/>
      <c r="AP23" s="74"/>
      <c r="AQ23" s="74"/>
      <c r="AS23" s="57"/>
      <c r="AT23" s="75"/>
      <c r="AU23" s="75"/>
      <c r="AV23" s="75"/>
      <c r="AW23" s="57"/>
    </row>
    <row r="24" spans="2:49">
      <c r="B24" s="44">
        <f t="shared" si="4"/>
        <v>14</v>
      </c>
      <c r="C24" s="4">
        <v>1502</v>
      </c>
      <c r="D24" s="45">
        <f>+SUM($C$11:C24)</f>
        <v>13684</v>
      </c>
      <c r="E24" s="45">
        <f t="shared" si="1"/>
        <v>421.08488590010506</v>
      </c>
      <c r="F24" s="46">
        <f t="shared" si="5"/>
        <v>0</v>
      </c>
      <c r="G24" s="45">
        <f>F24+G23</f>
        <v>0</v>
      </c>
      <c r="H24" s="45">
        <f t="shared" si="6"/>
        <v>0</v>
      </c>
      <c r="AN24" s="10"/>
      <c r="AO24" s="74"/>
      <c r="AP24" s="74"/>
      <c r="AQ24" s="74"/>
      <c r="AS24" s="57"/>
      <c r="AT24" s="75"/>
      <c r="AU24" s="75"/>
      <c r="AV24" s="75"/>
      <c r="AW24" s="57"/>
    </row>
    <row r="25" spans="2:49">
      <c r="B25" s="44">
        <f t="shared" si="4"/>
        <v>15</v>
      </c>
      <c r="C25" s="4">
        <v>2022</v>
      </c>
      <c r="D25" s="45">
        <f>+SUM($C$11:C25)</f>
        <v>15706</v>
      </c>
      <c r="E25" s="45">
        <f t="shared" si="1"/>
        <v>512.2697685200111</v>
      </c>
      <c r="F25" s="46">
        <f t="shared" si="5"/>
        <v>0</v>
      </c>
      <c r="G25" s="45">
        <f t="shared" si="12"/>
        <v>0</v>
      </c>
      <c r="H25" s="45">
        <f t="shared" si="6"/>
        <v>0</v>
      </c>
      <c r="AN25" s="10"/>
      <c r="AO25" s="74"/>
      <c r="AP25" s="74"/>
      <c r="AQ25" s="74"/>
      <c r="AS25" s="57"/>
      <c r="AT25" s="75"/>
      <c r="AU25" s="75"/>
      <c r="AV25" s="75"/>
      <c r="AW25" s="57"/>
    </row>
    <row r="26" spans="2:49">
      <c r="B26" s="44">
        <f t="shared" si="4"/>
        <v>16</v>
      </c>
      <c r="C26" s="4">
        <v>794</v>
      </c>
      <c r="D26" s="45">
        <f>+SUM($C$11:C26)</f>
        <v>16500</v>
      </c>
      <c r="E26" s="45">
        <f t="shared" si="1"/>
        <v>608.45961516098293</v>
      </c>
      <c r="F26" s="46">
        <f t="shared" si="5"/>
        <v>0</v>
      </c>
      <c r="G26" s="45">
        <f t="shared" si="12"/>
        <v>0</v>
      </c>
      <c r="H26" s="45">
        <f t="shared" si="6"/>
        <v>0</v>
      </c>
      <c r="AN26" s="10"/>
      <c r="AO26" s="10"/>
      <c r="AP26" s="10"/>
      <c r="AQ26" s="10"/>
      <c r="AS26" s="57"/>
      <c r="AT26" s="57"/>
      <c r="AU26" s="57"/>
      <c r="AV26" s="57"/>
      <c r="AW26" s="57"/>
    </row>
    <row r="27" spans="2:49">
      <c r="B27" s="44">
        <f t="shared" si="4"/>
        <v>17</v>
      </c>
      <c r="C27" s="4">
        <v>1366</v>
      </c>
      <c r="D27" s="45">
        <f>+SUM($C$11:C27)</f>
        <v>17866</v>
      </c>
      <c r="E27" s="45">
        <f t="shared" si="1"/>
        <v>712.9168957788504</v>
      </c>
      <c r="F27" s="46">
        <f t="shared" si="5"/>
        <v>0</v>
      </c>
      <c r="G27" s="45">
        <f t="shared" si="12"/>
        <v>0</v>
      </c>
      <c r="H27" s="45">
        <f t="shared" si="6"/>
        <v>0</v>
      </c>
      <c r="AN27" s="10"/>
      <c r="AO27" s="10"/>
      <c r="AP27" s="10"/>
      <c r="AQ27" s="10"/>
      <c r="AS27" s="57"/>
      <c r="AT27" s="57"/>
      <c r="AU27" s="57"/>
      <c r="AV27" s="57"/>
      <c r="AW27" s="57"/>
    </row>
    <row r="28" spans="2:49">
      <c r="B28" s="44">
        <f t="shared" si="4"/>
        <v>18</v>
      </c>
      <c r="C28" s="4">
        <v>1549</v>
      </c>
      <c r="D28" s="45">
        <f>+SUM($C$11:C28)</f>
        <v>19415</v>
      </c>
      <c r="E28" s="45">
        <f t="shared" si="1"/>
        <v>826.72306425319505</v>
      </c>
      <c r="F28" s="46">
        <f t="shared" si="5"/>
        <v>0</v>
      </c>
      <c r="G28" s="45">
        <f t="shared" si="12"/>
        <v>0</v>
      </c>
      <c r="H28" s="45">
        <f t="shared" si="6"/>
        <v>0</v>
      </c>
      <c r="AN28" s="10"/>
      <c r="AO28" s="10"/>
      <c r="AP28" s="10"/>
      <c r="AQ28" s="10"/>
    </row>
    <row r="29" spans="2:49">
      <c r="B29" s="44">
        <f t="shared" si="4"/>
        <v>19</v>
      </c>
      <c r="C29" s="4">
        <v>1138</v>
      </c>
      <c r="D29" s="45">
        <f>+SUM($C$11:C29)</f>
        <v>20553</v>
      </c>
      <c r="E29" s="45">
        <f t="shared" si="1"/>
        <v>947.60712680094491</v>
      </c>
      <c r="F29" s="46">
        <f t="shared" si="5"/>
        <v>0</v>
      </c>
      <c r="G29" s="45">
        <f t="shared" si="12"/>
        <v>0</v>
      </c>
      <c r="H29" s="45">
        <f t="shared" si="6"/>
        <v>0</v>
      </c>
      <c r="AN29" s="10"/>
      <c r="AO29" s="10"/>
      <c r="AP29" s="10"/>
      <c r="AQ29" s="10"/>
    </row>
    <row r="30" spans="2:49">
      <c r="B30" s="44">
        <f>+B29+1</f>
        <v>20</v>
      </c>
      <c r="C30" s="4">
        <v>1350</v>
      </c>
      <c r="D30" s="45">
        <f>+SUM($C$11:C30)</f>
        <v>21903</v>
      </c>
      <c r="E30" s="45">
        <f t="shared" si="1"/>
        <v>1076.8077816863563</v>
      </c>
      <c r="F30" s="46">
        <f t="shared" si="5"/>
        <v>0</v>
      </c>
      <c r="G30" s="45">
        <f t="shared" si="12"/>
        <v>0</v>
      </c>
      <c r="H30" s="45">
        <f t="shared" si="6"/>
        <v>0</v>
      </c>
      <c r="AN30" s="10"/>
      <c r="AO30" s="10"/>
      <c r="AP30" s="10"/>
      <c r="AQ30" s="10"/>
    </row>
    <row r="31" spans="2:49">
      <c r="B31" s="44">
        <f t="shared" si="4"/>
        <v>21</v>
      </c>
      <c r="C31" s="4">
        <v>1643</v>
      </c>
      <c r="D31" s="45">
        <f>+SUM($C$11:C31)</f>
        <v>23546</v>
      </c>
      <c r="E31" s="45">
        <f t="shared" si="1"/>
        <v>1216.0287167301447</v>
      </c>
      <c r="F31" s="46">
        <f t="shared" si="5"/>
        <v>0</v>
      </c>
      <c r="G31" s="45">
        <f t="shared" si="12"/>
        <v>0</v>
      </c>
      <c r="H31" s="45">
        <f t="shared" si="6"/>
        <v>0</v>
      </c>
      <c r="AN31" s="10"/>
      <c r="AO31" s="10"/>
      <c r="AP31" s="10"/>
      <c r="AQ31" s="10"/>
    </row>
    <row r="32" spans="2:49">
      <c r="B32" s="44">
        <f t="shared" si="4"/>
        <v>22</v>
      </c>
      <c r="C32" s="4">
        <v>1897</v>
      </c>
      <c r="D32" s="45">
        <f>+SUM($C$11:C32)</f>
        <v>25443</v>
      </c>
      <c r="E32" s="45">
        <f t="shared" si="1"/>
        <v>1366.7627409815486</v>
      </c>
      <c r="F32" s="46">
        <f t="shared" si="5"/>
        <v>0</v>
      </c>
      <c r="G32" s="45">
        <f t="shared" si="12"/>
        <v>0</v>
      </c>
      <c r="H32" s="45">
        <f t="shared" si="6"/>
        <v>0</v>
      </c>
      <c r="AN32" s="10"/>
      <c r="AO32" s="10"/>
      <c r="AP32" s="10"/>
      <c r="AQ32" s="10"/>
    </row>
    <row r="33" spans="2:43">
      <c r="B33" s="44">
        <f t="shared" si="4"/>
        <v>23</v>
      </c>
      <c r="C33" s="4">
        <v>1606</v>
      </c>
      <c r="D33" s="45">
        <f>+SUM($C$11:C33)</f>
        <v>27049</v>
      </c>
      <c r="E33" s="45">
        <f t="shared" si="1"/>
        <v>1527.429594813073</v>
      </c>
      <c r="F33" s="46">
        <f t="shared" si="5"/>
        <v>0</v>
      </c>
      <c r="G33" s="45">
        <f t="shared" si="12"/>
        <v>0</v>
      </c>
      <c r="H33" s="45">
        <f t="shared" si="6"/>
        <v>0</v>
      </c>
      <c r="AN33" s="10"/>
      <c r="AO33" s="10"/>
      <c r="AP33" s="10"/>
      <c r="AQ33" s="10"/>
    </row>
    <row r="34" spans="2:43">
      <c r="B34" s="44">
        <f>+B33+1</f>
        <v>24</v>
      </c>
      <c r="C34" s="4">
        <v>1181</v>
      </c>
      <c r="D34" s="45">
        <f>+SUM($C$11:C34)</f>
        <v>28230</v>
      </c>
      <c r="E34" s="45">
        <f t="shared" si="1"/>
        <v>1695.6824280976225</v>
      </c>
      <c r="F34" s="46">
        <f t="shared" si="5"/>
        <v>0</v>
      </c>
      <c r="G34" s="45">
        <f t="shared" si="12"/>
        <v>0</v>
      </c>
      <c r="H34" s="45">
        <f t="shared" si="6"/>
        <v>0</v>
      </c>
      <c r="AN34" s="10"/>
      <c r="AO34" s="10"/>
      <c r="AP34" s="10"/>
      <c r="AQ34" s="10"/>
    </row>
    <row r="35" spans="2:43">
      <c r="B35" s="44">
        <f t="shared" ref="B35:B40" si="30">+B34+1</f>
        <v>25</v>
      </c>
      <c r="C35" s="4">
        <v>1254</v>
      </c>
      <c r="D35" s="45">
        <f>+SUM($C$11:C35)</f>
        <v>29484</v>
      </c>
      <c r="E35" s="45">
        <f t="shared" si="1"/>
        <v>1871.9768856792116</v>
      </c>
      <c r="F35" s="46">
        <f t="shared" si="5"/>
        <v>0</v>
      </c>
      <c r="G35" s="45">
        <f t="shared" si="12"/>
        <v>0</v>
      </c>
      <c r="H35" s="45">
        <f t="shared" si="6"/>
        <v>0</v>
      </c>
      <c r="AN35" s="10"/>
      <c r="AO35" s="10"/>
      <c r="AP35" s="10"/>
      <c r="AQ35" s="10"/>
    </row>
    <row r="36" spans="2:43">
      <c r="B36" s="44">
        <f t="shared" si="30"/>
        <v>26</v>
      </c>
      <c r="C36" s="4">
        <v>1182</v>
      </c>
      <c r="D36" s="45">
        <f>+SUM($C$11:C36)</f>
        <v>30666</v>
      </c>
      <c r="E36" s="45">
        <f t="shared" si="1"/>
        <v>2055.951337602874</v>
      </c>
      <c r="F36" s="46">
        <f t="shared" si="5"/>
        <v>0</v>
      </c>
      <c r="G36" s="45">
        <f t="shared" si="12"/>
        <v>0</v>
      </c>
      <c r="H36" s="45">
        <f t="shared" si="6"/>
        <v>0</v>
      </c>
      <c r="AN36" s="10"/>
      <c r="AO36" s="10"/>
      <c r="AP36" s="10"/>
      <c r="AQ36" s="10"/>
    </row>
    <row r="37" spans="2:43">
      <c r="B37" s="44">
        <f t="shared" si="30"/>
        <v>27</v>
      </c>
      <c r="C37" s="4">
        <v>1142</v>
      </c>
      <c r="D37" s="45">
        <f>+SUM($C$11:C37)</f>
        <v>31808</v>
      </c>
      <c r="E37" s="45">
        <f t="shared" si="1"/>
        <v>2247.4230418576981</v>
      </c>
      <c r="F37" s="46">
        <f t="shared" si="5"/>
        <v>0</v>
      </c>
      <c r="G37" s="45">
        <f t="shared" si="12"/>
        <v>0</v>
      </c>
      <c r="H37" s="45">
        <f t="shared" si="6"/>
        <v>0</v>
      </c>
      <c r="AN37" s="10"/>
      <c r="AO37" s="10"/>
      <c r="AP37" s="10"/>
      <c r="AQ37" s="10"/>
    </row>
    <row r="38" spans="2:43">
      <c r="B38" s="44">
        <f t="shared" si="30"/>
        <v>28</v>
      </c>
      <c r="C38" s="4">
        <v>687</v>
      </c>
      <c r="D38" s="45">
        <f>+SUM($C$11:C38)</f>
        <v>32495</v>
      </c>
      <c r="E38" s="45">
        <f t="shared" si="1"/>
        <v>2443.8617528471004</v>
      </c>
      <c r="F38" s="46">
        <f t="shared" si="5"/>
        <v>0</v>
      </c>
      <c r="G38" s="45">
        <f t="shared" si="12"/>
        <v>0</v>
      </c>
      <c r="H38" s="45">
        <f t="shared" si="6"/>
        <v>0</v>
      </c>
      <c r="AN38" s="10"/>
      <c r="AO38" s="10"/>
      <c r="AP38" s="10"/>
      <c r="AQ38" s="10"/>
    </row>
    <row r="39" spans="2:43">
      <c r="B39" s="44">
        <f t="shared" si="30"/>
        <v>29</v>
      </c>
      <c r="C39" s="4">
        <v>235</v>
      </c>
      <c r="D39" s="45">
        <f>+SUM($C$11:C39)</f>
        <v>32730</v>
      </c>
      <c r="E39" s="45">
        <f t="shared" si="1"/>
        <v>2642.7398810341911</v>
      </c>
      <c r="F39" s="46">
        <f t="shared" si="5"/>
        <v>0</v>
      </c>
      <c r="G39" s="45">
        <f>F39+G38</f>
        <v>0</v>
      </c>
      <c r="H39" s="45">
        <f t="shared" si="6"/>
        <v>0</v>
      </c>
      <c r="AN39" s="10"/>
      <c r="AO39" s="10"/>
      <c r="AP39" s="10"/>
      <c r="AQ39" s="10"/>
    </row>
    <row r="40" spans="2:43">
      <c r="B40" s="44">
        <f t="shared" si="30"/>
        <v>30</v>
      </c>
      <c r="C40" s="5">
        <v>590</v>
      </c>
      <c r="D40" s="47">
        <f>+SUM($C$11:C40)</f>
        <v>33320</v>
      </c>
      <c r="E40" s="47">
        <f t="shared" si="1"/>
        <v>2846.0784408509958</v>
      </c>
      <c r="F40" s="46">
        <f t="shared" si="5"/>
        <v>0</v>
      </c>
      <c r="G40" s="45">
        <f>F40+G39</f>
        <v>0</v>
      </c>
      <c r="H40" s="45">
        <f t="shared" si="6"/>
        <v>0</v>
      </c>
      <c r="AN40" s="10"/>
      <c r="AO40" s="10"/>
      <c r="AP40" s="10"/>
      <c r="AQ40" s="10"/>
    </row>
    <row r="41" spans="2:43">
      <c r="B41" s="44">
        <v>1</v>
      </c>
      <c r="C41" s="64" t="s">
        <v>9</v>
      </c>
      <c r="D41" s="67">
        <f>MAX(D11:D40)</f>
        <v>33320</v>
      </c>
      <c r="E41" s="45">
        <f t="shared" ref="E41:E46" si="33">+IFERROR((POWER(POWER(1+$C$4,1/12),B41)-1)*($D$41+MAX($E$11:$E$40))+MAX($E$11:$E$40),0)</f>
        <v>3050.5667064478707</v>
      </c>
      <c r="F41" s="64" t="s">
        <v>9</v>
      </c>
      <c r="G41" s="78">
        <f>MAX(G11:G40)</f>
        <v>0</v>
      </c>
      <c r="H41" s="39">
        <f t="shared" si="6"/>
        <v>0</v>
      </c>
      <c r="AN41" s="10"/>
      <c r="AO41" s="10"/>
      <c r="AP41" s="10"/>
      <c r="AQ41" s="10"/>
    </row>
    <row r="42" spans="2:43">
      <c r="B42" s="44">
        <f>+B41+1</f>
        <v>2</v>
      </c>
      <c r="C42" s="65"/>
      <c r="D42" s="67"/>
      <c r="E42" s="45">
        <f t="shared" si="33"/>
        <v>3256.211178428448</v>
      </c>
      <c r="F42" s="65"/>
      <c r="G42" s="78"/>
      <c r="H42" s="45">
        <f t="shared" si="6"/>
        <v>0</v>
      </c>
      <c r="AN42" s="10"/>
      <c r="AO42" s="10"/>
      <c r="AP42" s="10"/>
      <c r="AQ42" s="10"/>
    </row>
    <row r="43" spans="2:43">
      <c r="B43" s="44">
        <f t="shared" ref="B43:B46" si="35">+B42+1</f>
        <v>3</v>
      </c>
      <c r="C43" s="65"/>
      <c r="D43" s="67"/>
      <c r="E43" s="45">
        <f t="shared" si="33"/>
        <v>3463.0183941517239</v>
      </c>
      <c r="F43" s="65"/>
      <c r="G43" s="78"/>
      <c r="H43" s="45">
        <f t="shared" si="6"/>
        <v>0</v>
      </c>
      <c r="AN43" s="10"/>
      <c r="AO43" s="10"/>
      <c r="AP43" s="10"/>
      <c r="AQ43" s="10"/>
    </row>
    <row r="44" spans="2:43">
      <c r="B44" s="44">
        <f t="shared" si="35"/>
        <v>4</v>
      </c>
      <c r="C44" s="65"/>
      <c r="D44" s="67"/>
      <c r="E44" s="45">
        <f t="shared" si="33"/>
        <v>3670.9949279398588</v>
      </c>
      <c r="F44" s="65"/>
      <c r="G44" s="78"/>
      <c r="H44" s="45">
        <f t="shared" si="6"/>
        <v>0</v>
      </c>
      <c r="AN44" s="10"/>
      <c r="AO44" s="10"/>
      <c r="AP44" s="10"/>
      <c r="AQ44" s="10"/>
    </row>
    <row r="45" spans="2:43">
      <c r="B45" s="44">
        <f t="shared" si="35"/>
        <v>5</v>
      </c>
      <c r="C45" s="65"/>
      <c r="D45" s="67"/>
      <c r="E45" s="45">
        <f t="shared" si="33"/>
        <v>3880.1473912872007</v>
      </c>
      <c r="F45" s="65"/>
      <c r="G45" s="78"/>
      <c r="H45" s="45">
        <f>I45+H44</f>
        <v>0</v>
      </c>
      <c r="AN45" s="10"/>
      <c r="AO45" s="10"/>
      <c r="AP45" s="10"/>
      <c r="AQ45" s="10"/>
    </row>
    <row r="46" spans="2:43">
      <c r="B46" s="44">
        <f t="shared" si="35"/>
        <v>6</v>
      </c>
      <c r="C46" s="66"/>
      <c r="D46" s="67"/>
      <c r="E46" s="45">
        <f t="shared" si="33"/>
        <v>4090.4824330704441</v>
      </c>
      <c r="F46" s="66"/>
      <c r="G46" s="78"/>
      <c r="H46" s="47">
        <f t="shared" si="6"/>
        <v>0</v>
      </c>
      <c r="AN46" s="10"/>
      <c r="AO46" s="10"/>
      <c r="AP46" s="10"/>
      <c r="AQ46" s="10"/>
    </row>
    <row r="47" spans="2:43" ht="21.75" customHeight="1">
      <c r="B47" s="49"/>
      <c r="C47" s="58" t="s">
        <v>8</v>
      </c>
      <c r="D47" s="58"/>
      <c r="E47" s="59"/>
      <c r="F47" s="72" t="s">
        <v>16</v>
      </c>
      <c r="G47" s="72"/>
      <c r="H47" s="73"/>
      <c r="AN47" s="10"/>
      <c r="AO47" s="10"/>
      <c r="AP47" s="10"/>
      <c r="AQ47" s="10"/>
    </row>
    <row r="48" spans="2:43">
      <c r="B48" s="76" t="str">
        <f>+C5</f>
        <v>UR</v>
      </c>
      <c r="C48" s="68"/>
      <c r="D48" s="68">
        <f>+D41+MAX(E41:E46)</f>
        <v>37410.482433070443</v>
      </c>
      <c r="E48" s="69"/>
      <c r="F48" s="68" t="str">
        <f>C5</f>
        <v>UR</v>
      </c>
      <c r="G48" s="68">
        <f>+G41+MAX(H41:H46)</f>
        <v>0</v>
      </c>
      <c r="H48" s="69"/>
      <c r="AN48" s="10"/>
      <c r="AO48" s="10"/>
      <c r="AP48" s="10"/>
      <c r="AQ48" s="10"/>
    </row>
    <row r="49" spans="2:43">
      <c r="B49" s="77"/>
      <c r="C49" s="70"/>
      <c r="D49" s="70"/>
      <c r="E49" s="71"/>
      <c r="F49" s="70"/>
      <c r="G49" s="70"/>
      <c r="H49" s="71"/>
      <c r="AN49" s="10"/>
      <c r="AO49" s="10"/>
      <c r="AP49" s="10"/>
      <c r="AQ49" s="10"/>
    </row>
    <row r="50" spans="2:43">
      <c r="C50" s="54"/>
      <c r="D50" s="54"/>
    </row>
    <row r="51" spans="2:43">
      <c r="C51" s="54"/>
      <c r="D51" s="54"/>
    </row>
    <row r="52" spans="2:43">
      <c r="C52" s="54"/>
      <c r="D52" s="54"/>
    </row>
  </sheetData>
  <sheetProtection password="E2CE" sheet="1" objects="1" scenarios="1" formatCells="0" formatColumns="0" formatRows="0" insertColumns="0" insertRows="0" insertHyperlinks="0" deleteColumns="0" deleteRows="0" sort="0"/>
  <mergeCells count="11">
    <mergeCell ref="AO10:AQ25"/>
    <mergeCell ref="AT10:AV25"/>
    <mergeCell ref="C41:C46"/>
    <mergeCell ref="D41:D46"/>
    <mergeCell ref="B48:C49"/>
    <mergeCell ref="D48:E49"/>
    <mergeCell ref="F41:F46"/>
    <mergeCell ref="G41:G46"/>
    <mergeCell ref="F47:H47"/>
    <mergeCell ref="F48:F49"/>
    <mergeCell ref="G48:H4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Y58"/>
  <sheetViews>
    <sheetView showGridLines="0" tabSelected="1" workbookViewId="0">
      <selection activeCell="G8" sqref="G8"/>
    </sheetView>
  </sheetViews>
  <sheetFormatPr baseColWidth="10" defaultRowHeight="15"/>
  <cols>
    <col min="1" max="1" width="3" style="15" customWidth="1"/>
    <col min="2" max="2" width="15.85546875" style="15" customWidth="1"/>
    <col min="3" max="3" width="11.42578125" style="53"/>
    <col min="4" max="4" width="11.42578125" style="53" customWidth="1"/>
    <col min="5" max="5" width="13.42578125" style="54" customWidth="1"/>
    <col min="6" max="6" width="16.5703125" style="54" customWidth="1"/>
    <col min="7" max="8" width="13.42578125" style="54" customWidth="1"/>
    <col min="48" max="16384" width="11.42578125" style="15"/>
  </cols>
  <sheetData>
    <row r="1" spans="1:51" ht="45.75" customHeight="1">
      <c r="A1" s="10"/>
      <c r="B1" s="11" t="s">
        <v>29</v>
      </c>
      <c r="C1" s="12"/>
      <c r="D1" s="12"/>
      <c r="E1" s="10"/>
      <c r="F1" s="10"/>
      <c r="G1" s="10"/>
      <c r="H1" s="13"/>
      <c r="AV1" s="10"/>
      <c r="AW1" s="10"/>
      <c r="AX1" s="10"/>
      <c r="AY1" s="10"/>
    </row>
    <row r="2" spans="1:51" ht="9.75" customHeight="1">
      <c r="A2" s="10"/>
      <c r="B2" s="14"/>
      <c r="C2" s="12"/>
      <c r="D2" s="12"/>
      <c r="E2" s="10"/>
      <c r="F2" s="10"/>
      <c r="G2" s="10"/>
      <c r="H2" s="13"/>
      <c r="AV2" s="10"/>
      <c r="AW2" s="10"/>
      <c r="AX2" s="10"/>
      <c r="AY2" s="10"/>
    </row>
    <row r="3" spans="1:51" ht="45.75" customHeight="1">
      <c r="A3" s="10"/>
      <c r="B3" s="60" t="s">
        <v>27</v>
      </c>
      <c r="C3" s="61"/>
      <c r="D3" s="61"/>
      <c r="E3" s="62"/>
      <c r="F3" s="60" t="s">
        <v>28</v>
      </c>
      <c r="G3" s="10"/>
      <c r="H3" s="13"/>
      <c r="AV3" s="10"/>
      <c r="AW3" s="10"/>
      <c r="AX3" s="10"/>
      <c r="AY3" s="10"/>
    </row>
    <row r="4" spans="1:51">
      <c r="A4" s="10"/>
      <c r="B4" s="24"/>
      <c r="C4" s="24"/>
      <c r="D4" s="19"/>
      <c r="E4" s="20"/>
      <c r="F4" s="18" t="s">
        <v>21</v>
      </c>
      <c r="G4" s="21">
        <f>D54+G54</f>
        <v>45590.937865463937</v>
      </c>
      <c r="H4" s="13"/>
      <c r="AV4" s="10"/>
      <c r="AW4" s="10"/>
      <c r="AX4" s="10"/>
      <c r="AY4" s="10"/>
    </row>
    <row r="5" spans="1:51" s="22" customFormat="1" ht="30">
      <c r="A5" s="17"/>
      <c r="B5" s="18" t="s">
        <v>1</v>
      </c>
      <c r="C5" s="1">
        <v>7.0000000000000007E-2</v>
      </c>
      <c r="D5" s="24"/>
      <c r="E5" s="25"/>
      <c r="F5" s="26" t="s">
        <v>22</v>
      </c>
      <c r="G5" s="27">
        <f>D54</f>
        <v>37410.482433070443</v>
      </c>
      <c r="H5" s="20"/>
      <c r="AV5" s="17"/>
      <c r="AW5" s="17"/>
      <c r="AX5" s="17"/>
      <c r="AY5" s="17"/>
    </row>
    <row r="6" spans="1:51" s="22" customFormat="1">
      <c r="A6" s="17"/>
      <c r="B6" s="18" t="s">
        <v>2</v>
      </c>
      <c r="C6" s="23" t="s">
        <v>3</v>
      </c>
      <c r="D6" s="24"/>
      <c r="E6" s="25"/>
      <c r="F6" s="26" t="s">
        <v>23</v>
      </c>
      <c r="G6" s="27">
        <f>G54</f>
        <v>8180.4554323934954</v>
      </c>
      <c r="H6" s="20"/>
      <c r="AV6" s="17"/>
      <c r="AW6" s="17"/>
      <c r="AX6" s="17"/>
      <c r="AY6" s="17"/>
    </row>
    <row r="7" spans="1:51" s="22" customFormat="1" ht="30">
      <c r="A7" s="17"/>
      <c r="B7" s="28" t="s">
        <v>11</v>
      </c>
      <c r="C7" s="29">
        <f>D42</f>
        <v>30666</v>
      </c>
      <c r="D7" s="24"/>
      <c r="E7" s="25"/>
      <c r="F7" s="18" t="s">
        <v>19</v>
      </c>
      <c r="G7" s="55">
        <v>300</v>
      </c>
      <c r="H7" s="20"/>
      <c r="AV7" s="17"/>
      <c r="AW7" s="17"/>
      <c r="AX7" s="17"/>
      <c r="AY7" s="17"/>
    </row>
    <row r="8" spans="1:51" ht="30">
      <c r="A8" s="10"/>
      <c r="B8" s="28" t="s">
        <v>12</v>
      </c>
      <c r="C8" s="2">
        <v>7286</v>
      </c>
      <c r="D8" s="24"/>
      <c r="E8" s="25"/>
      <c r="F8" s="18" t="s">
        <v>20</v>
      </c>
      <c r="G8" s="31">
        <f>IFERROR(PMT(((1+$C$5)^(1/12)-1),G7,-G4),0)</f>
        <v>316.00065110142282</v>
      </c>
      <c r="H8" s="25"/>
      <c r="AV8" s="10"/>
      <c r="AW8" s="10"/>
      <c r="AX8" s="10"/>
      <c r="AY8" s="10"/>
    </row>
    <row r="9" spans="1:51" ht="13.5" customHeight="1">
      <c r="A9" s="10"/>
      <c r="B9" s="14"/>
      <c r="C9" s="12"/>
      <c r="D9" s="12"/>
      <c r="E9" s="10"/>
      <c r="F9" s="10"/>
      <c r="G9" s="10"/>
      <c r="H9" s="13"/>
      <c r="AV9" s="10"/>
      <c r="AW9" s="10"/>
      <c r="AX9" s="10"/>
      <c r="AY9" s="10"/>
    </row>
    <row r="10" spans="1:51" s="22" customFormat="1" ht="45.75" customHeight="1">
      <c r="A10" s="17"/>
      <c r="B10" s="32" t="s">
        <v>7</v>
      </c>
      <c r="C10" s="33" t="s">
        <v>0</v>
      </c>
      <c r="D10" s="33" t="s">
        <v>5</v>
      </c>
      <c r="E10" s="34" t="s">
        <v>4</v>
      </c>
      <c r="F10" s="33" t="s">
        <v>24</v>
      </c>
      <c r="G10" s="33" t="s">
        <v>25</v>
      </c>
      <c r="H10" s="34" t="s">
        <v>26</v>
      </c>
      <c r="AV10" s="17"/>
      <c r="AW10" s="74" t="s">
        <v>18</v>
      </c>
      <c r="AX10" s="74"/>
      <c r="AY10" s="74"/>
    </row>
    <row r="11" spans="1:51">
      <c r="A11" s="10"/>
      <c r="B11" s="38">
        <v>1</v>
      </c>
      <c r="C11" s="3"/>
      <c r="D11" s="39">
        <f>+SUM(C11)</f>
        <v>0</v>
      </c>
      <c r="E11" s="39">
        <f>+SUM(J11:AS11)</f>
        <v>0</v>
      </c>
      <c r="F11" s="40">
        <f>IFERROR($C$8*C11/$D$47,0)</f>
        <v>0</v>
      </c>
      <c r="G11" s="39">
        <f>F11</f>
        <v>0</v>
      </c>
      <c r="H11" s="39">
        <f>I11</f>
        <v>0</v>
      </c>
      <c r="AV11" s="10"/>
      <c r="AW11" s="74"/>
      <c r="AX11" s="74"/>
      <c r="AY11" s="74"/>
    </row>
    <row r="12" spans="1:51">
      <c r="A12" s="10"/>
      <c r="B12" s="44">
        <f>+B11+1</f>
        <v>2</v>
      </c>
      <c r="C12" s="4"/>
      <c r="D12" s="45">
        <f>+SUM($C$11:C12)</f>
        <v>0</v>
      </c>
      <c r="E12" s="45">
        <f>+SUM(J12:AS12)</f>
        <v>0</v>
      </c>
      <c r="F12" s="46">
        <f>IFERROR($C$8*C12/$D$47,0)</f>
        <v>0</v>
      </c>
      <c r="G12" s="45">
        <f>F12+G11</f>
        <v>0</v>
      </c>
      <c r="H12" s="45">
        <f>I12+H11</f>
        <v>0</v>
      </c>
      <c r="AV12" s="10"/>
      <c r="AW12" s="74"/>
      <c r="AX12" s="74"/>
      <c r="AY12" s="74"/>
    </row>
    <row r="13" spans="1:51">
      <c r="A13" s="10"/>
      <c r="B13" s="44">
        <f t="shared" ref="B13:B33" si="2">+B12+1</f>
        <v>3</v>
      </c>
      <c r="C13" s="4"/>
      <c r="D13" s="45">
        <f>+SUM($C$11:C13)</f>
        <v>0</v>
      </c>
      <c r="E13" s="45">
        <f>+SUM(J13:AS13)</f>
        <v>0</v>
      </c>
      <c r="F13" s="46">
        <f t="shared" ref="F13:F46" si="3">IFERROR($C$8*C13/$D$47,0)</f>
        <v>0</v>
      </c>
      <c r="G13" s="45">
        <f t="shared" ref="G13:G46" si="4">F13+G12</f>
        <v>0</v>
      </c>
      <c r="H13" s="45">
        <f t="shared" ref="H13:H52" si="5">I13+H12</f>
        <v>0</v>
      </c>
      <c r="AV13" s="10"/>
      <c r="AW13" s="74"/>
      <c r="AX13" s="74"/>
      <c r="AY13" s="74"/>
    </row>
    <row r="14" spans="1:51">
      <c r="A14" s="10"/>
      <c r="B14" s="44">
        <f t="shared" si="2"/>
        <v>4</v>
      </c>
      <c r="C14" s="4"/>
      <c r="D14" s="45">
        <f>+SUM($C$11:C14)</f>
        <v>0</v>
      </c>
      <c r="E14" s="45">
        <f t="shared" ref="E14:E44" si="7">+SUM(J14:AS14)</f>
        <v>0</v>
      </c>
      <c r="F14" s="46">
        <f t="shared" si="3"/>
        <v>0</v>
      </c>
      <c r="G14" s="45">
        <f t="shared" si="4"/>
        <v>0</v>
      </c>
      <c r="H14" s="45">
        <f t="shared" si="5"/>
        <v>0</v>
      </c>
      <c r="AV14" s="10"/>
      <c r="AW14" s="74"/>
      <c r="AX14" s="74"/>
      <c r="AY14" s="74"/>
    </row>
    <row r="15" spans="1:51">
      <c r="A15" s="10"/>
      <c r="B15" s="44">
        <f t="shared" si="2"/>
        <v>5</v>
      </c>
      <c r="C15" s="4"/>
      <c r="D15" s="45">
        <f>+SUM($C$11:C15)</f>
        <v>0</v>
      </c>
      <c r="E15" s="45">
        <f t="shared" si="7"/>
        <v>0</v>
      </c>
      <c r="F15" s="46">
        <f t="shared" si="3"/>
        <v>0</v>
      </c>
      <c r="G15" s="45">
        <f t="shared" si="4"/>
        <v>0</v>
      </c>
      <c r="H15" s="45">
        <f t="shared" si="5"/>
        <v>0</v>
      </c>
      <c r="AV15" s="10"/>
      <c r="AW15" s="74"/>
      <c r="AX15" s="74"/>
      <c r="AY15" s="74"/>
    </row>
    <row r="16" spans="1:51">
      <c r="A16" s="10"/>
      <c r="B16" s="44">
        <f t="shared" si="2"/>
        <v>6</v>
      </c>
      <c r="C16" s="4"/>
      <c r="D16" s="45">
        <f>+SUM($C$11:C16)</f>
        <v>0</v>
      </c>
      <c r="E16" s="45">
        <f t="shared" si="7"/>
        <v>0</v>
      </c>
      <c r="F16" s="46">
        <f t="shared" si="3"/>
        <v>0</v>
      </c>
      <c r="G16" s="45">
        <f t="shared" si="4"/>
        <v>0</v>
      </c>
      <c r="H16" s="45">
        <f t="shared" si="5"/>
        <v>0</v>
      </c>
      <c r="AV16" s="10"/>
      <c r="AW16" s="74"/>
      <c r="AX16" s="74"/>
      <c r="AY16" s="74"/>
    </row>
    <row r="17" spans="1:51">
      <c r="A17" s="10"/>
      <c r="B17" s="44">
        <f t="shared" si="2"/>
        <v>7</v>
      </c>
      <c r="C17" s="4"/>
      <c r="D17" s="45">
        <f>+SUM($C$11:C17)</f>
        <v>0</v>
      </c>
      <c r="E17" s="45">
        <f t="shared" si="7"/>
        <v>0</v>
      </c>
      <c r="F17" s="46">
        <f t="shared" si="3"/>
        <v>0</v>
      </c>
      <c r="G17" s="45">
        <f t="shared" si="4"/>
        <v>0</v>
      </c>
      <c r="H17" s="45">
        <f t="shared" si="5"/>
        <v>0</v>
      </c>
      <c r="AV17" s="10"/>
      <c r="AW17" s="74"/>
      <c r="AX17" s="74"/>
      <c r="AY17" s="74"/>
    </row>
    <row r="18" spans="1:51">
      <c r="A18" s="10"/>
      <c r="B18" s="44">
        <f t="shared" si="2"/>
        <v>8</v>
      </c>
      <c r="C18" s="4"/>
      <c r="D18" s="45">
        <f>+SUM($C$11:C18)</f>
        <v>0</v>
      </c>
      <c r="E18" s="45">
        <f t="shared" si="7"/>
        <v>0</v>
      </c>
      <c r="F18" s="46">
        <f t="shared" si="3"/>
        <v>0</v>
      </c>
      <c r="G18" s="45">
        <f t="shared" si="4"/>
        <v>0</v>
      </c>
      <c r="H18" s="45">
        <f t="shared" si="5"/>
        <v>0</v>
      </c>
      <c r="AV18" s="10"/>
      <c r="AW18" s="74"/>
      <c r="AX18" s="74"/>
      <c r="AY18" s="74"/>
    </row>
    <row r="19" spans="1:51">
      <c r="A19" s="10"/>
      <c r="B19" s="44">
        <f t="shared" si="2"/>
        <v>9</v>
      </c>
      <c r="C19" s="4"/>
      <c r="D19" s="45">
        <f>+SUM($C$11:C19)</f>
        <v>0</v>
      </c>
      <c r="E19" s="45">
        <f t="shared" si="7"/>
        <v>0</v>
      </c>
      <c r="F19" s="46">
        <f t="shared" si="3"/>
        <v>0</v>
      </c>
      <c r="G19" s="45">
        <f t="shared" si="4"/>
        <v>0</v>
      </c>
      <c r="H19" s="45">
        <f t="shared" si="5"/>
        <v>0</v>
      </c>
      <c r="AV19" s="10"/>
      <c r="AW19" s="74"/>
      <c r="AX19" s="74"/>
      <c r="AY19" s="74"/>
    </row>
    <row r="20" spans="1:51">
      <c r="A20" s="10"/>
      <c r="B20" s="44">
        <f t="shared" si="2"/>
        <v>10</v>
      </c>
      <c r="C20" s="4"/>
      <c r="D20" s="45">
        <f>+SUM($C$11:C20)</f>
        <v>0</v>
      </c>
      <c r="E20" s="45">
        <f t="shared" si="7"/>
        <v>0</v>
      </c>
      <c r="F20" s="46">
        <f t="shared" si="3"/>
        <v>0</v>
      </c>
      <c r="G20" s="45">
        <f t="shared" si="4"/>
        <v>0</v>
      </c>
      <c r="H20" s="45">
        <f t="shared" si="5"/>
        <v>0</v>
      </c>
      <c r="AV20" s="10"/>
      <c r="AW20" s="74"/>
      <c r="AX20" s="74"/>
      <c r="AY20" s="74"/>
    </row>
    <row r="21" spans="1:51">
      <c r="A21" s="10"/>
      <c r="B21" s="44">
        <f t="shared" si="2"/>
        <v>11</v>
      </c>
      <c r="C21" s="4"/>
      <c r="D21" s="45">
        <f>+SUM($C$11:C21)</f>
        <v>0</v>
      </c>
      <c r="E21" s="45">
        <f t="shared" si="7"/>
        <v>0</v>
      </c>
      <c r="F21" s="46">
        <f t="shared" si="3"/>
        <v>0</v>
      </c>
      <c r="G21" s="45">
        <f t="shared" si="4"/>
        <v>0</v>
      </c>
      <c r="H21" s="45">
        <f t="shared" si="5"/>
        <v>0</v>
      </c>
      <c r="AV21" s="10"/>
      <c r="AW21" s="74"/>
      <c r="AX21" s="74"/>
      <c r="AY21" s="74"/>
    </row>
    <row r="22" spans="1:51">
      <c r="A22" s="10"/>
      <c r="B22" s="44">
        <f t="shared" si="2"/>
        <v>12</v>
      </c>
      <c r="C22" s="4">
        <v>3748</v>
      </c>
      <c r="D22" s="45">
        <f>+SUM($C$11:C22)</f>
        <v>3748</v>
      </c>
      <c r="E22" s="45">
        <f t="shared" si="7"/>
        <v>21.191736911994965</v>
      </c>
      <c r="F22" s="46">
        <f t="shared" si="3"/>
        <v>819.56566626650658</v>
      </c>
      <c r="G22" s="45">
        <f t="shared" si="4"/>
        <v>819.56566626650658</v>
      </c>
      <c r="H22" s="45">
        <f>I22+H21</f>
        <v>4.6339434315964985</v>
      </c>
      <c r="AV22" s="10"/>
      <c r="AW22" s="74"/>
      <c r="AX22" s="74"/>
      <c r="AY22" s="74"/>
    </row>
    <row r="23" spans="1:51">
      <c r="A23" s="10"/>
      <c r="B23" s="44">
        <f t="shared" si="2"/>
        <v>13</v>
      </c>
      <c r="C23" s="4">
        <v>418</v>
      </c>
      <c r="D23" s="45">
        <f>+SUM($C$11:C23)</f>
        <v>4166</v>
      </c>
      <c r="E23" s="45">
        <f t="shared" si="7"/>
        <v>44.866727757437303</v>
      </c>
      <c r="F23" s="46">
        <f t="shared" si="3"/>
        <v>91.40300120048019</v>
      </c>
      <c r="G23" s="45">
        <f t="shared" si="4"/>
        <v>910.96866746698674</v>
      </c>
      <c r="H23" s="45">
        <f>I23+H22</f>
        <v>9.8108937107049492</v>
      </c>
      <c r="AV23" s="10"/>
      <c r="AW23" s="74"/>
      <c r="AX23" s="74"/>
      <c r="AY23" s="74"/>
    </row>
    <row r="24" spans="1:51">
      <c r="A24" s="10"/>
      <c r="B24" s="44">
        <f t="shared" si="2"/>
        <v>14</v>
      </c>
      <c r="C24" s="4">
        <v>1074</v>
      </c>
      <c r="D24" s="45">
        <f>+SUM($C$11:C24)</f>
        <v>5240</v>
      </c>
      <c r="E24" s="45">
        <f t="shared" si="7"/>
        <v>74.748132589238978</v>
      </c>
      <c r="F24" s="46">
        <f t="shared" si="3"/>
        <v>234.84885954381753</v>
      </c>
      <c r="G24" s="45">
        <f t="shared" si="4"/>
        <v>1145.8175270108043</v>
      </c>
      <c r="H24" s="45">
        <f t="shared" si="5"/>
        <v>16.344984815281911</v>
      </c>
      <c r="AV24" s="10"/>
      <c r="AW24" s="74"/>
      <c r="AX24" s="74"/>
      <c r="AY24" s="74"/>
    </row>
    <row r="25" spans="1:51">
      <c r="A25" s="10"/>
      <c r="B25" s="44">
        <f t="shared" si="2"/>
        <v>15</v>
      </c>
      <c r="C25" s="4">
        <v>1173</v>
      </c>
      <c r="D25" s="45">
        <f>+SUM($C$11:C25)</f>
        <v>6413</v>
      </c>
      <c r="E25" s="45">
        <f t="shared" si="7"/>
        <v>111.43080376776544</v>
      </c>
      <c r="F25" s="46">
        <f t="shared" si="3"/>
        <v>256.49693877551022</v>
      </c>
      <c r="G25" s="45">
        <f t="shared" si="4"/>
        <v>1402.3144657863145</v>
      </c>
      <c r="H25" s="45">
        <f t="shared" si="5"/>
        <v>24.366291604199827</v>
      </c>
      <c r="AV25" s="10"/>
      <c r="AW25" s="74"/>
      <c r="AX25" s="74"/>
      <c r="AY25" s="74"/>
    </row>
    <row r="26" spans="1:51">
      <c r="A26" s="10"/>
      <c r="B26" s="44">
        <f t="shared" si="2"/>
        <v>16</v>
      </c>
      <c r="C26" s="4">
        <v>1507</v>
      </c>
      <c r="D26" s="45">
        <f>+SUM($C$11:C26)</f>
        <v>7920</v>
      </c>
      <c r="E26" s="45">
        <f t="shared" si="7"/>
        <v>156.84168120115356</v>
      </c>
      <c r="F26" s="46">
        <f t="shared" si="3"/>
        <v>329.53187274909965</v>
      </c>
      <c r="G26" s="45">
        <f t="shared" si="4"/>
        <v>1731.8463385354141</v>
      </c>
      <c r="H26" s="45">
        <f t="shared" si="5"/>
        <v>34.296173146206613</v>
      </c>
      <c r="AV26" s="10"/>
      <c r="AW26" s="10"/>
      <c r="AX26" s="10"/>
      <c r="AY26" s="10"/>
    </row>
    <row r="27" spans="1:51">
      <c r="A27" s="10"/>
      <c r="B27" s="44">
        <f t="shared" si="2"/>
        <v>17</v>
      </c>
      <c r="C27" s="4">
        <v>1047</v>
      </c>
      <c r="D27" s="45">
        <f>+SUM($C$11:C27)</f>
        <v>8967</v>
      </c>
      <c r="E27" s="45">
        <f t="shared" si="7"/>
        <v>208.42920855833313</v>
      </c>
      <c r="F27" s="46">
        <f t="shared" si="3"/>
        <v>228.94483793517406</v>
      </c>
      <c r="G27" s="45">
        <f t="shared" si="4"/>
        <v>1960.7911764705882</v>
      </c>
      <c r="H27" s="45">
        <f t="shared" si="5"/>
        <v>45.576687081513029</v>
      </c>
      <c r="AV27" s="10"/>
      <c r="AW27" s="10"/>
      <c r="AX27" s="10"/>
      <c r="AY27" s="10"/>
    </row>
    <row r="28" spans="1:51">
      <c r="A28" s="10"/>
      <c r="B28" s="44">
        <f t="shared" si="2"/>
        <v>18</v>
      </c>
      <c r="C28" s="4">
        <v>1956</v>
      </c>
      <c r="D28" s="45">
        <f>+SUM($C$11:C28)</f>
        <v>10923</v>
      </c>
      <c r="E28" s="45">
        <f t="shared" si="7"/>
        <v>271.3679276731321</v>
      </c>
      <c r="F28" s="46">
        <f t="shared" si="3"/>
        <v>427.71356542617048</v>
      </c>
      <c r="G28" s="45">
        <f t="shared" si="4"/>
        <v>2388.5047418967588</v>
      </c>
      <c r="H28" s="45">
        <f t="shared" si="5"/>
        <v>59.339337365739361</v>
      </c>
      <c r="AV28" s="10"/>
      <c r="AW28" s="10"/>
      <c r="AX28" s="10"/>
      <c r="AY28" s="10"/>
    </row>
    <row r="29" spans="1:51">
      <c r="A29" s="10"/>
      <c r="B29" s="44">
        <f t="shared" si="2"/>
        <v>19</v>
      </c>
      <c r="C29" s="4">
        <v>1259</v>
      </c>
      <c r="D29" s="45">
        <f>+SUM($C$11:C29)</f>
        <v>12182</v>
      </c>
      <c r="E29" s="45">
        <f t="shared" si="7"/>
        <v>341.78108049904546</v>
      </c>
      <c r="F29" s="46">
        <f t="shared" si="3"/>
        <v>275.30234093637455</v>
      </c>
      <c r="G29" s="45">
        <f t="shared" si="4"/>
        <v>2663.8070828331333</v>
      </c>
      <c r="H29" s="45">
        <f t="shared" si="5"/>
        <v>74.736403136736001</v>
      </c>
      <c r="AV29" s="10"/>
      <c r="AW29" s="10"/>
      <c r="AX29" s="10"/>
      <c r="AY29" s="10"/>
    </row>
    <row r="30" spans="1:51">
      <c r="A30" s="10"/>
      <c r="B30" s="44">
        <f>+B29+1</f>
        <v>20</v>
      </c>
      <c r="C30" s="4">
        <v>1502</v>
      </c>
      <c r="D30" s="45">
        <f>+SUM($C$11:C30)</f>
        <v>13684</v>
      </c>
      <c r="E30" s="45">
        <f t="shared" si="7"/>
        <v>421.08488590010506</v>
      </c>
      <c r="F30" s="46">
        <f t="shared" si="3"/>
        <v>328.43853541416564</v>
      </c>
      <c r="G30" s="45">
        <f t="shared" si="4"/>
        <v>2992.2456182472988</v>
      </c>
      <c r="H30" s="45">
        <f t="shared" si="5"/>
        <v>92.077565386199439</v>
      </c>
      <c r="AV30" s="10"/>
      <c r="AW30" s="10"/>
      <c r="AX30" s="10"/>
      <c r="AY30" s="10"/>
    </row>
    <row r="31" spans="1:51">
      <c r="A31" s="10"/>
      <c r="B31" s="44">
        <f t="shared" si="2"/>
        <v>21</v>
      </c>
      <c r="C31" s="4">
        <v>2022</v>
      </c>
      <c r="D31" s="45">
        <f>+SUM($C$11:C31)</f>
        <v>15706</v>
      </c>
      <c r="E31" s="45">
        <f t="shared" si="7"/>
        <v>512.2697685200111</v>
      </c>
      <c r="F31" s="46">
        <f t="shared" si="3"/>
        <v>442.1456182472989</v>
      </c>
      <c r="G31" s="45">
        <f t="shared" si="4"/>
        <v>3434.3912364945977</v>
      </c>
      <c r="H31" s="45">
        <f t="shared" si="5"/>
        <v>112.01673269618234</v>
      </c>
      <c r="AV31" s="10"/>
      <c r="AW31" s="10"/>
      <c r="AX31" s="10"/>
      <c r="AY31" s="10"/>
    </row>
    <row r="32" spans="1:51">
      <c r="A32" s="10"/>
      <c r="B32" s="44">
        <f t="shared" si="2"/>
        <v>22</v>
      </c>
      <c r="C32" s="4">
        <v>794</v>
      </c>
      <c r="D32" s="45">
        <f>+SUM($C$11:C32)</f>
        <v>16500</v>
      </c>
      <c r="E32" s="45">
        <f t="shared" si="7"/>
        <v>608.45961516098293</v>
      </c>
      <c r="F32" s="46">
        <f t="shared" si="3"/>
        <v>173.62196878751502</v>
      </c>
      <c r="G32" s="45">
        <f t="shared" si="4"/>
        <v>3608.0132052821127</v>
      </c>
      <c r="H32" s="45">
        <f t="shared" si="5"/>
        <v>133.05032281101185</v>
      </c>
      <c r="AV32" s="10"/>
      <c r="AW32" s="10"/>
      <c r="AX32" s="10"/>
      <c r="AY32" s="10"/>
    </row>
    <row r="33" spans="1:51">
      <c r="A33" s="10"/>
      <c r="B33" s="44">
        <f t="shared" si="2"/>
        <v>23</v>
      </c>
      <c r="C33" s="4">
        <v>1366</v>
      </c>
      <c r="D33" s="45">
        <f>+SUM($C$11:C33)</f>
        <v>17866</v>
      </c>
      <c r="E33" s="45">
        <f t="shared" si="7"/>
        <v>712.9168957788504</v>
      </c>
      <c r="F33" s="46">
        <f t="shared" si="3"/>
        <v>298.69975990396159</v>
      </c>
      <c r="G33" s="45">
        <f t="shared" si="4"/>
        <v>3906.7129651860741</v>
      </c>
      <c r="H33" s="45">
        <f t="shared" si="5"/>
        <v>155.89173177204975</v>
      </c>
      <c r="AV33" s="10"/>
      <c r="AW33" s="10"/>
      <c r="AX33" s="10"/>
      <c r="AY33" s="10"/>
    </row>
    <row r="34" spans="1:51">
      <c r="A34" s="10"/>
      <c r="B34" s="44">
        <f>+B33+1</f>
        <v>24</v>
      </c>
      <c r="C34" s="4">
        <v>1549</v>
      </c>
      <c r="D34" s="45">
        <f>+SUM($C$11:C34)</f>
        <v>19415</v>
      </c>
      <c r="E34" s="45">
        <f t="shared" si="7"/>
        <v>826.72306425319505</v>
      </c>
      <c r="F34" s="46">
        <f t="shared" si="3"/>
        <v>338.71590636254501</v>
      </c>
      <c r="G34" s="45">
        <f t="shared" si="4"/>
        <v>4245.4288715486191</v>
      </c>
      <c r="H34" s="45">
        <f t="shared" si="5"/>
        <v>180.77743835980712</v>
      </c>
      <c r="AV34" s="10"/>
      <c r="AW34" s="10"/>
      <c r="AX34" s="10"/>
      <c r="AY34" s="10"/>
    </row>
    <row r="35" spans="1:51">
      <c r="A35" s="10"/>
      <c r="B35" s="44">
        <f t="shared" ref="B35:B46" si="29">+B34+1</f>
        <v>25</v>
      </c>
      <c r="C35" s="4">
        <v>1138</v>
      </c>
      <c r="D35" s="45">
        <f>+SUM($C$11:C35)</f>
        <v>20553</v>
      </c>
      <c r="E35" s="45">
        <f t="shared" si="7"/>
        <v>947.60712680094491</v>
      </c>
      <c r="F35" s="46">
        <f t="shared" si="3"/>
        <v>248.8435774309724</v>
      </c>
      <c r="G35" s="45">
        <f t="shared" si="4"/>
        <v>4494.2724489795919</v>
      </c>
      <c r="H35" s="45">
        <f t="shared" si="5"/>
        <v>207.21085011619672</v>
      </c>
      <c r="AV35" s="10"/>
      <c r="AW35" s="10"/>
      <c r="AX35" s="10"/>
      <c r="AY35" s="10"/>
    </row>
    <row r="36" spans="1:51">
      <c r="A36" s="10"/>
      <c r="B36" s="44">
        <f t="shared" si="29"/>
        <v>26</v>
      </c>
      <c r="C36" s="4">
        <v>1350</v>
      </c>
      <c r="D36" s="45">
        <f>+SUM($C$11:C36)</f>
        <v>21903</v>
      </c>
      <c r="E36" s="45">
        <f t="shared" si="7"/>
        <v>1076.8077816863563</v>
      </c>
      <c r="F36" s="46">
        <f t="shared" si="3"/>
        <v>295.20108043217289</v>
      </c>
      <c r="G36" s="45">
        <f t="shared" si="4"/>
        <v>4789.4735294117645</v>
      </c>
      <c r="H36" s="45">
        <f t="shared" si="5"/>
        <v>235.46283005302473</v>
      </c>
      <c r="AV36" s="10"/>
      <c r="AW36" s="10"/>
      <c r="AX36" s="10"/>
      <c r="AY36" s="10"/>
    </row>
    <row r="37" spans="1:51">
      <c r="A37" s="10"/>
      <c r="B37" s="44">
        <f t="shared" si="29"/>
        <v>27</v>
      </c>
      <c r="C37" s="4">
        <v>1643</v>
      </c>
      <c r="D37" s="45">
        <f>+SUM($C$11:C37)</f>
        <v>23546</v>
      </c>
      <c r="E37" s="45">
        <f t="shared" si="7"/>
        <v>1216.0287167301447</v>
      </c>
      <c r="F37" s="46">
        <f t="shared" si="3"/>
        <v>359.2706482593037</v>
      </c>
      <c r="G37" s="45">
        <f t="shared" si="4"/>
        <v>5148.7441776710684</v>
      </c>
      <c r="H37" s="45">
        <f t="shared" si="5"/>
        <v>265.90591927058307</v>
      </c>
      <c r="AV37" s="10"/>
      <c r="AW37" s="10"/>
      <c r="AX37" s="10"/>
      <c r="AY37" s="10"/>
    </row>
    <row r="38" spans="1:51">
      <c r="A38" s="10"/>
      <c r="B38" s="44">
        <f t="shared" si="29"/>
        <v>28</v>
      </c>
      <c r="C38" s="4">
        <v>1897</v>
      </c>
      <c r="D38" s="45">
        <f>+SUM($C$11:C38)</f>
        <v>25443</v>
      </c>
      <c r="E38" s="45">
        <f t="shared" si="7"/>
        <v>1366.7627409815486</v>
      </c>
      <c r="F38" s="46">
        <f t="shared" si="3"/>
        <v>414.8121848739496</v>
      </c>
      <c r="G38" s="45">
        <f t="shared" si="4"/>
        <v>5563.5563625450177</v>
      </c>
      <c r="H38" s="45">
        <f t="shared" si="5"/>
        <v>298.86654654236378</v>
      </c>
      <c r="AV38" s="10"/>
      <c r="AW38" s="10"/>
      <c r="AX38" s="10"/>
      <c r="AY38" s="10"/>
    </row>
    <row r="39" spans="1:51">
      <c r="A39" s="10"/>
      <c r="B39" s="44">
        <f t="shared" si="29"/>
        <v>29</v>
      </c>
      <c r="C39" s="4">
        <v>1606</v>
      </c>
      <c r="D39" s="45">
        <f>+SUM($C$11:C39)</f>
        <v>27049</v>
      </c>
      <c r="E39" s="45">
        <f t="shared" si="7"/>
        <v>1527.429594813073</v>
      </c>
      <c r="F39" s="46">
        <f t="shared" si="3"/>
        <v>351.17995198079234</v>
      </c>
      <c r="G39" s="45">
        <f t="shared" si="4"/>
        <v>5914.7363145258096</v>
      </c>
      <c r="H39" s="45">
        <f t="shared" si="5"/>
        <v>333.99916049844057</v>
      </c>
      <c r="AV39" s="10"/>
      <c r="AW39" s="10"/>
      <c r="AX39" s="10"/>
      <c r="AY39" s="10"/>
    </row>
    <row r="40" spans="1:51">
      <c r="A40" s="10"/>
      <c r="B40" s="44">
        <f t="shared" si="29"/>
        <v>30</v>
      </c>
      <c r="C40" s="4">
        <v>1181</v>
      </c>
      <c r="D40" s="45">
        <f>+SUM($C$11:C40)</f>
        <v>28230</v>
      </c>
      <c r="E40" s="45">
        <f t="shared" si="7"/>
        <v>1695.6824280976225</v>
      </c>
      <c r="F40" s="46">
        <f t="shared" si="3"/>
        <v>258.24627851140457</v>
      </c>
      <c r="G40" s="45">
        <f t="shared" si="4"/>
        <v>6172.9825930372144</v>
      </c>
      <c r="H40" s="45">
        <f t="shared" si="5"/>
        <v>370.79058136612446</v>
      </c>
      <c r="AV40" s="10"/>
      <c r="AW40" s="10"/>
      <c r="AX40" s="10"/>
      <c r="AY40" s="10"/>
    </row>
    <row r="41" spans="1:51">
      <c r="A41" s="10"/>
      <c r="B41" s="44">
        <f t="shared" si="29"/>
        <v>31</v>
      </c>
      <c r="C41" s="4">
        <v>1254</v>
      </c>
      <c r="D41" s="45">
        <f>+SUM($C$11:C41)</f>
        <v>29484</v>
      </c>
      <c r="E41" s="45">
        <f t="shared" si="7"/>
        <v>1871.9768856792116</v>
      </c>
      <c r="F41" s="46">
        <f t="shared" si="3"/>
        <v>274.2090036014406</v>
      </c>
      <c r="G41" s="45">
        <f t="shared" si="4"/>
        <v>6447.191596638655</v>
      </c>
      <c r="H41" s="45">
        <f t="shared" si="5"/>
        <v>409.34044384930155</v>
      </c>
      <c r="AV41" s="10"/>
      <c r="AW41" s="10"/>
      <c r="AX41" s="10"/>
      <c r="AY41" s="10"/>
    </row>
    <row r="42" spans="1:51">
      <c r="A42" s="10"/>
      <c r="B42" s="44">
        <f t="shared" si="29"/>
        <v>32</v>
      </c>
      <c r="C42" s="4">
        <v>1182</v>
      </c>
      <c r="D42" s="45">
        <f>+SUM($C$11:C42)</f>
        <v>30666</v>
      </c>
      <c r="E42" s="45">
        <f t="shared" si="7"/>
        <v>2055.951337602874</v>
      </c>
      <c r="F42" s="46">
        <f t="shared" si="3"/>
        <v>258.46494597839137</v>
      </c>
      <c r="G42" s="45">
        <f t="shared" si="4"/>
        <v>6705.6565426170464</v>
      </c>
      <c r="H42" s="45">
        <f t="shared" si="5"/>
        <v>449.56967124173269</v>
      </c>
      <c r="AV42" s="10"/>
      <c r="AW42" s="10"/>
      <c r="AX42" s="10"/>
      <c r="AY42" s="10"/>
    </row>
    <row r="43" spans="1:51">
      <c r="A43" s="10"/>
      <c r="B43" s="44">
        <f t="shared" si="29"/>
        <v>33</v>
      </c>
      <c r="C43" s="4">
        <v>1142</v>
      </c>
      <c r="D43" s="45">
        <f>+SUM($C$11:C43)</f>
        <v>31808</v>
      </c>
      <c r="E43" s="45">
        <f t="shared" si="7"/>
        <v>2247.4230418576981</v>
      </c>
      <c r="F43" s="46">
        <f t="shared" si="3"/>
        <v>249.71824729891958</v>
      </c>
      <c r="G43" s="45">
        <f t="shared" si="4"/>
        <v>6955.3747899159662</v>
      </c>
      <c r="H43" s="45">
        <f t="shared" si="5"/>
        <v>491.43830381077976</v>
      </c>
      <c r="AV43" s="10"/>
      <c r="AW43" s="10"/>
      <c r="AX43" s="10"/>
      <c r="AY43" s="10"/>
    </row>
    <row r="44" spans="1:51">
      <c r="A44" s="10"/>
      <c r="B44" s="44">
        <f t="shared" si="29"/>
        <v>34</v>
      </c>
      <c r="C44" s="4">
        <v>687</v>
      </c>
      <c r="D44" s="45">
        <f>+SUM($C$11:C44)</f>
        <v>32495</v>
      </c>
      <c r="E44" s="45">
        <f t="shared" si="7"/>
        <v>2443.8617528471004</v>
      </c>
      <c r="F44" s="46">
        <f t="shared" si="3"/>
        <v>150.22454981992797</v>
      </c>
      <c r="G44" s="45">
        <f t="shared" si="4"/>
        <v>7105.5993397358943</v>
      </c>
      <c r="H44" s="45">
        <f t="shared" si="5"/>
        <v>534.3930591609834</v>
      </c>
      <c r="AV44" s="10"/>
      <c r="AW44" s="10"/>
      <c r="AX44" s="10"/>
      <c r="AY44" s="10"/>
    </row>
    <row r="45" spans="1:51">
      <c r="A45" s="10"/>
      <c r="B45" s="44">
        <f t="shared" si="29"/>
        <v>35</v>
      </c>
      <c r="C45" s="4">
        <v>235</v>
      </c>
      <c r="D45" s="45">
        <f>+SUM($C$11:C45)</f>
        <v>32730</v>
      </c>
      <c r="E45" s="45">
        <f>+SUM(J45:AS45)</f>
        <v>2642.7398810341911</v>
      </c>
      <c r="F45" s="46">
        <f t="shared" si="3"/>
        <v>51.386854741896755</v>
      </c>
      <c r="G45" s="45">
        <f t="shared" si="4"/>
        <v>7156.9861944777913</v>
      </c>
      <c r="H45" s="45">
        <f t="shared" si="5"/>
        <v>577.88123569072968</v>
      </c>
      <c r="AV45" s="10"/>
      <c r="AW45" s="10"/>
      <c r="AX45" s="10"/>
      <c r="AY45" s="10"/>
    </row>
    <row r="46" spans="1:51">
      <c r="A46" s="10"/>
      <c r="B46" s="44">
        <f t="shared" si="29"/>
        <v>36</v>
      </c>
      <c r="C46" s="5">
        <v>590</v>
      </c>
      <c r="D46" s="47">
        <f>+SUM($C$11:C46)</f>
        <v>33320</v>
      </c>
      <c r="E46" s="47">
        <f>+SUM(J46:AS46)</f>
        <v>2846.0784408509958</v>
      </c>
      <c r="F46" s="46">
        <f t="shared" si="3"/>
        <v>129.01380552220888</v>
      </c>
      <c r="G46" s="45">
        <f t="shared" si="4"/>
        <v>7286</v>
      </c>
      <c r="H46" s="45">
        <f t="shared" si="5"/>
        <v>622.34476350661328</v>
      </c>
      <c r="AV46" s="10"/>
      <c r="AW46" s="10"/>
      <c r="AX46" s="10"/>
      <c r="AY46" s="10"/>
    </row>
    <row r="47" spans="1:51">
      <c r="A47" s="10"/>
      <c r="B47" s="44">
        <v>1</v>
      </c>
      <c r="C47" s="64" t="s">
        <v>9</v>
      </c>
      <c r="D47" s="67">
        <f>MAX(D11:D46)</f>
        <v>33320</v>
      </c>
      <c r="E47" s="45">
        <f t="shared" ref="E47:E52" si="38">+IFERROR((POWER(POWER(1+$C$5,1/12),B47)-1)*($D$47+MAX($E$11:$E$46))+MAX($E$11:$E$46),0)</f>
        <v>3050.5667064478707</v>
      </c>
      <c r="F47" s="64" t="s">
        <v>9</v>
      </c>
      <c r="G47" s="78">
        <f>MAX(G11:G46)</f>
        <v>7286</v>
      </c>
      <c r="H47" s="39">
        <f>I47+H46</f>
        <v>667.05969457320487</v>
      </c>
      <c r="AV47" s="10"/>
      <c r="AW47" s="10"/>
      <c r="AX47" s="10"/>
      <c r="AY47" s="10"/>
    </row>
    <row r="48" spans="1:51">
      <c r="A48" s="10"/>
      <c r="B48" s="44">
        <f>+B47+1</f>
        <v>2</v>
      </c>
      <c r="C48" s="65"/>
      <c r="D48" s="67"/>
      <c r="E48" s="45">
        <f t="shared" si="38"/>
        <v>3256.211178428448</v>
      </c>
      <c r="F48" s="65"/>
      <c r="G48" s="78"/>
      <c r="H48" s="45">
        <f>I48+H47</f>
        <v>712.02745036103477</v>
      </c>
      <c r="AV48" s="10"/>
      <c r="AW48" s="10"/>
      <c r="AX48" s="10"/>
      <c r="AY48" s="10"/>
    </row>
    <row r="49" spans="1:51">
      <c r="A49" s="10"/>
      <c r="B49" s="44">
        <f t="shared" ref="B49:B52" si="39">+B48+1</f>
        <v>3</v>
      </c>
      <c r="C49" s="65"/>
      <c r="D49" s="67"/>
      <c r="E49" s="45">
        <f t="shared" si="38"/>
        <v>3463.0183941517239</v>
      </c>
      <c r="F49" s="65"/>
      <c r="G49" s="78"/>
      <c r="H49" s="45">
        <f>I49+H48</f>
        <v>757.24946037783434</v>
      </c>
      <c r="AV49" s="10"/>
      <c r="AW49" s="10"/>
      <c r="AX49" s="10"/>
      <c r="AY49" s="10"/>
    </row>
    <row r="50" spans="1:51">
      <c r="A50" s="10"/>
      <c r="B50" s="44">
        <f t="shared" si="39"/>
        <v>4</v>
      </c>
      <c r="C50" s="65"/>
      <c r="D50" s="67"/>
      <c r="E50" s="45">
        <f t="shared" si="38"/>
        <v>3670.9949279398588</v>
      </c>
      <c r="F50" s="65"/>
      <c r="G50" s="78"/>
      <c r="H50" s="45">
        <f t="shared" si="5"/>
        <v>802.72716221397968</v>
      </c>
      <c r="AV50" s="10"/>
      <c r="AW50" s="10"/>
      <c r="AX50" s="10"/>
      <c r="AY50" s="10"/>
    </row>
    <row r="51" spans="1:51">
      <c r="A51" s="10"/>
      <c r="B51" s="44">
        <f t="shared" si="39"/>
        <v>5</v>
      </c>
      <c r="C51" s="65"/>
      <c r="D51" s="67"/>
      <c r="E51" s="45">
        <f t="shared" si="38"/>
        <v>3880.1473912872007</v>
      </c>
      <c r="F51" s="65"/>
      <c r="G51" s="78"/>
      <c r="H51" s="45">
        <f>I51+H50</f>
        <v>848.46200158819158</v>
      </c>
      <c r="AV51" s="10"/>
      <c r="AW51" s="10"/>
      <c r="AX51" s="10"/>
      <c r="AY51" s="10"/>
    </row>
    <row r="52" spans="1:51">
      <c r="A52" s="10"/>
      <c r="B52" s="44">
        <f t="shared" si="39"/>
        <v>6</v>
      </c>
      <c r="C52" s="66"/>
      <c r="D52" s="67"/>
      <c r="E52" s="45">
        <f t="shared" si="38"/>
        <v>4090.4824330704441</v>
      </c>
      <c r="F52" s="66"/>
      <c r="G52" s="78"/>
      <c r="H52" s="47">
        <f t="shared" si="5"/>
        <v>894.4554323934949</v>
      </c>
      <c r="AV52" s="10"/>
      <c r="AW52" s="10"/>
      <c r="AX52" s="10"/>
      <c r="AY52" s="10"/>
    </row>
    <row r="53" spans="1:51" ht="21.75" customHeight="1">
      <c r="A53" s="10"/>
      <c r="B53" s="49"/>
      <c r="C53" s="58" t="s">
        <v>8</v>
      </c>
      <c r="D53" s="58"/>
      <c r="E53" s="59"/>
      <c r="F53" s="72" t="s">
        <v>16</v>
      </c>
      <c r="G53" s="72"/>
      <c r="H53" s="73"/>
      <c r="AV53" s="10"/>
      <c r="AW53" s="10"/>
      <c r="AX53" s="10"/>
      <c r="AY53" s="10"/>
    </row>
    <row r="54" spans="1:51">
      <c r="A54" s="10"/>
      <c r="B54" s="76">
        <f>C5</f>
        <v>7.0000000000000007E-2</v>
      </c>
      <c r="C54" s="68"/>
      <c r="D54" s="68">
        <f>+D47+MAX(E47:E52)</f>
        <v>37410.482433070443</v>
      </c>
      <c r="E54" s="69"/>
      <c r="F54" s="68">
        <f>C5</f>
        <v>7.0000000000000007E-2</v>
      </c>
      <c r="G54" s="68">
        <f>+G47+MAX(H47:H52)</f>
        <v>8180.4554323934954</v>
      </c>
      <c r="H54" s="69"/>
      <c r="AV54" s="10"/>
      <c r="AW54" s="10"/>
      <c r="AX54" s="10"/>
      <c r="AY54" s="10"/>
    </row>
    <row r="55" spans="1:51">
      <c r="A55" s="10"/>
      <c r="B55" s="77"/>
      <c r="C55" s="70"/>
      <c r="D55" s="70"/>
      <c r="E55" s="71"/>
      <c r="F55" s="70"/>
      <c r="G55" s="70"/>
      <c r="H55" s="71"/>
      <c r="AV55" s="10"/>
      <c r="AW55" s="10"/>
      <c r="AX55" s="10"/>
      <c r="AY55" s="10"/>
    </row>
    <row r="56" spans="1:51">
      <c r="C56" s="54"/>
      <c r="D56" s="54"/>
    </row>
    <row r="57" spans="1:51">
      <c r="C57" s="54"/>
      <c r="D57" s="54"/>
    </row>
    <row r="58" spans="1:51">
      <c r="C58" s="54"/>
      <c r="D58" s="54"/>
    </row>
  </sheetData>
  <sheetProtection password="E2CE" sheet="1" objects="1" scenarios="1" formatCells="0" formatColumns="0" formatRows="0" insertColumns="0" insertRows="0" insertHyperlinks="0" deleteColumns="0" deleteRows="0" sort="0"/>
  <mergeCells count="11">
    <mergeCell ref="AW10:AY25"/>
    <mergeCell ref="AO10:AQ25"/>
    <mergeCell ref="D47:D52"/>
    <mergeCell ref="B54:C55"/>
    <mergeCell ref="D54:E55"/>
    <mergeCell ref="C47:C52"/>
    <mergeCell ref="F47:F52"/>
    <mergeCell ref="G47:G52"/>
    <mergeCell ref="F53:H53"/>
    <mergeCell ref="F54:F55"/>
    <mergeCell ref="G54:H5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LinksUpToDate>false</LinksUpToDate>
  <SharedDoc>false</SharedDoc>
  <HyperlinksChanged>false</HyperlinksChanged>
</Properties>
</file>