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uiz\Desktop\SITIO 2020\"/>
    </mc:Choice>
  </mc:AlternateContent>
  <bookViews>
    <workbookView xWindow="-15" yWindow="-15" windowWidth="7650" windowHeight="8325"/>
  </bookViews>
  <sheets>
    <sheet name="CALCULADOR" sheetId="2" r:id="rId1"/>
    <sheet name="VALORES" sheetId="3" r:id="rId2"/>
  </sheets>
  <calcPr calcId="162913"/>
</workbook>
</file>

<file path=xl/calcChain.xml><?xml version="1.0" encoding="utf-8"?>
<calcChain xmlns="http://schemas.openxmlformats.org/spreadsheetml/2006/main">
  <c r="D21" i="2" l="1"/>
  <c r="D9" i="2"/>
  <c r="I10" i="2"/>
  <c r="I12" i="2" s="1"/>
  <c r="J10" i="2"/>
  <c r="J12" i="2" s="1"/>
  <c r="J13" i="2" s="1"/>
  <c r="K10" i="2"/>
  <c r="D12" i="2"/>
  <c r="D13" i="2" s="1"/>
  <c r="D17" i="2" s="1"/>
  <c r="D18" i="2" l="1"/>
  <c r="D23" i="2"/>
  <c r="D16" i="2"/>
  <c r="D22" i="2" s="1"/>
  <c r="I13" i="2"/>
  <c r="K13" i="2" s="1"/>
  <c r="K12" i="2" s="1"/>
</calcChain>
</file>

<file path=xl/sharedStrings.xml><?xml version="1.0" encoding="utf-8"?>
<sst xmlns="http://schemas.openxmlformats.org/spreadsheetml/2006/main" count="40" uniqueCount="34">
  <si>
    <t>Cant. Integrantes</t>
  </si>
  <si>
    <t>Integrantes equivalentes</t>
  </si>
  <si>
    <t>Ingreso per cápita CBA</t>
  </si>
  <si>
    <t>% afectación</t>
  </si>
  <si>
    <t>Cuota real</t>
  </si>
  <si>
    <t>Subsidio</t>
  </si>
  <si>
    <t>%subsidio</t>
  </si>
  <si>
    <t>RESTO PAÍS URBANO</t>
  </si>
  <si>
    <t>AÑO</t>
  </si>
  <si>
    <t>MES</t>
  </si>
  <si>
    <t>CBA</t>
  </si>
  <si>
    <t>MONTEVIDEO</t>
  </si>
  <si>
    <t>Ingreso total $</t>
  </si>
  <si>
    <t xml:space="preserve">CANASTA BASICA DE ALIMENTOS  </t>
  </si>
  <si>
    <t>VALOR DE UNIDAD REAJUSTABLE</t>
  </si>
  <si>
    <t>VALOR</t>
  </si>
  <si>
    <t>Cuota a Pagar</t>
  </si>
  <si>
    <t>%</t>
  </si>
  <si>
    <t>Nota: Debe ingresarse los datos en las celdas grises</t>
  </si>
  <si>
    <t>CALCULADOR SUBSIDIOS FIDE 1 UAM</t>
  </si>
  <si>
    <t>UR para calculo de cuota</t>
  </si>
  <si>
    <t xml:space="preserve">UR para calculo de ingreso per cápita en CBA </t>
  </si>
  <si>
    <t xml:space="preserve">CBA para el cálculo de ingreso per cápita en CBA </t>
  </si>
  <si>
    <t xml:space="preserve">Se utiliza CBA(LI) de Montevideo </t>
  </si>
  <si>
    <t xml:space="preserve">FIDE 1 </t>
  </si>
  <si>
    <t xml:space="preserve">CARTERA </t>
  </si>
  <si>
    <t xml:space="preserve">TIPO </t>
  </si>
  <si>
    <t xml:space="preserve">USUARIOS AYUDA MUTUA </t>
  </si>
  <si>
    <t>VIGENCIA</t>
  </si>
  <si>
    <t xml:space="preserve">INGRESOS </t>
  </si>
  <si>
    <t>NOMINAL - DESCUENTOS LEGALES</t>
  </si>
  <si>
    <t>2 AÑOS</t>
  </si>
  <si>
    <t>SUBSIDIO</t>
  </si>
  <si>
    <t>SEGÚN FRANJAS DE INGRESO Y CANTIDAD DE INTEGRANTES HASTA EL 100% DEL VALOR DE LA CUOTA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</si>
</sst>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1" formatCode="_-* #,##0.00\ _€_-;\-* #,##0.00\ _€_-;_-* &quot;-&quot;??\ _€_-;_-@_-"/>
    <numFmt numFmtId="182" formatCode="_ * #,##0.00_ ;_ * \-#,##0.00_ ;_ * &quot;-&quot;??_ ;_ @_ "/>
    <numFmt numFmtId="183" formatCode="_-* #,##0\ _€_-;\-* #,##0\ _€_-;_-* &quot;-&quot;??\ _€_-;_-@_-"/>
    <numFmt numFmtId="184" formatCode="_-* #,##0.0\ _€_-;\-* #,##0.0\ _€_-;_-* &quot;-&quot;??\ _€_-;_-@_-"/>
    <numFmt numFmtId="185" formatCode="[$UR-380A]\ #,##0.00;[Red][$$U-380A]\ \-#,##0.00"/>
    <numFmt numFmtId="186" formatCode="[$$-2C0A]#,##0;[Red][$$-2C0A]#,##0"/>
  </numFmts>
  <fonts count="14" x14ac:knownFonts="1">
    <font>
      <sz val="10"/>
      <name val="Arial"/>
    </font>
    <font>
      <sz val="10"/>
      <name val="Arial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b/>
      <sz val="9"/>
      <color theme="9" tint="0.39997558519241921"/>
      <name val="Arial"/>
      <family val="2"/>
    </font>
    <font>
      <b/>
      <sz val="9"/>
      <color rgb="FFD4FDA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81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85" fontId="0" fillId="0" borderId="0" xfId="0" applyNumberFormat="1" applyBorder="1"/>
    <xf numFmtId="0" fontId="0" fillId="0" borderId="0" xfId="0" applyProtection="1">
      <protection hidden="1"/>
    </xf>
    <xf numFmtId="0" fontId="2" fillId="2" borderId="2" xfId="0" applyFont="1" applyFill="1" applyBorder="1" applyProtection="1"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Protection="1">
      <protection hidden="1"/>
    </xf>
    <xf numFmtId="0" fontId="7" fillId="3" borderId="6" xfId="0" applyFont="1" applyFill="1" applyBorder="1" applyAlignment="1" applyProtection="1">
      <alignment horizontal="center"/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0" fontId="7" fillId="3" borderId="8" xfId="0" applyFont="1" applyFill="1" applyBorder="1" applyAlignment="1" applyProtection="1">
      <alignment horizontal="center"/>
      <protection hidden="1"/>
    </xf>
    <xf numFmtId="185" fontId="9" fillId="0" borderId="0" xfId="0" applyNumberFormat="1" applyFont="1" applyBorder="1" applyProtection="1">
      <protection hidden="1"/>
    </xf>
    <xf numFmtId="0" fontId="5" fillId="4" borderId="9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185" fontId="0" fillId="0" borderId="0" xfId="0" applyNumberFormat="1" applyBorder="1" applyProtection="1">
      <protection hidden="1"/>
    </xf>
    <xf numFmtId="185" fontId="0" fillId="0" borderId="0" xfId="0" applyNumberFormat="1" applyFill="1" applyBorder="1" applyProtection="1">
      <protection hidden="1"/>
    </xf>
    <xf numFmtId="185" fontId="9" fillId="0" borderId="0" xfId="0" applyNumberFormat="1" applyFont="1" applyFill="1" applyBorder="1" applyProtection="1">
      <protection hidden="1"/>
    </xf>
    <xf numFmtId="185" fontId="0" fillId="0" borderId="0" xfId="0" applyNumberFormat="1" applyFill="1" applyBorder="1"/>
    <xf numFmtId="186" fontId="8" fillId="0" borderId="0" xfId="0" applyNumberFormat="1" applyFont="1" applyFill="1" applyBorder="1" applyAlignment="1" applyProtection="1">
      <alignment horizontal="center"/>
      <protection hidden="1"/>
    </xf>
    <xf numFmtId="185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0" xfId="0" applyBorder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183" fontId="0" fillId="0" borderId="0" xfId="2" applyNumberFormat="1" applyFont="1" applyFill="1" applyBorder="1" applyProtection="1">
      <protection hidden="1"/>
    </xf>
    <xf numFmtId="0" fontId="0" fillId="0" borderId="0" xfId="0" applyBorder="1" applyProtection="1"/>
    <xf numFmtId="0" fontId="0" fillId="0" borderId="0" xfId="0" applyProtection="1"/>
    <xf numFmtId="0" fontId="8" fillId="0" borderId="0" xfId="0" applyFont="1" applyBorder="1" applyProtection="1"/>
    <xf numFmtId="0" fontId="8" fillId="0" borderId="0" xfId="0" applyFont="1" applyProtection="1"/>
    <xf numFmtId="0" fontId="3" fillId="5" borderId="6" xfId="0" applyFont="1" applyFill="1" applyBorder="1" applyProtection="1"/>
    <xf numFmtId="0" fontId="3" fillId="5" borderId="11" xfId="0" applyFont="1" applyFill="1" applyBorder="1" applyProtection="1"/>
    <xf numFmtId="0" fontId="3" fillId="5" borderId="12" xfId="0" applyFont="1" applyFill="1" applyBorder="1" applyProtection="1"/>
    <xf numFmtId="0" fontId="3" fillId="0" borderId="0" xfId="0" applyFont="1" applyFill="1" applyBorder="1" applyProtection="1"/>
    <xf numFmtId="0" fontId="4" fillId="0" borderId="0" xfId="0" applyFont="1" applyFill="1" applyBorder="1" applyProtection="1"/>
    <xf numFmtId="0" fontId="0" fillId="0" borderId="7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3" fillId="5" borderId="7" xfId="0" applyFont="1" applyFill="1" applyBorder="1" applyAlignment="1" applyProtection="1">
      <alignment horizontal="left"/>
    </xf>
    <xf numFmtId="0" fontId="3" fillId="5" borderId="9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vertical="center"/>
    </xf>
    <xf numFmtId="0" fontId="5" fillId="0" borderId="8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185" fontId="8" fillId="0" borderId="0" xfId="0" applyNumberFormat="1" applyFont="1" applyFill="1" applyBorder="1" applyProtection="1">
      <protection hidden="1"/>
    </xf>
    <xf numFmtId="0" fontId="8" fillId="0" borderId="0" xfId="0" applyFont="1" applyBorder="1" applyProtection="1">
      <protection hidden="1"/>
    </xf>
    <xf numFmtId="10" fontId="8" fillId="0" borderId="0" xfId="5" applyNumberFormat="1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9" fillId="0" borderId="0" xfId="0" applyFont="1" applyBorder="1"/>
    <xf numFmtId="0" fontId="9" fillId="0" borderId="0" xfId="0" applyFont="1" applyBorder="1" applyProtection="1">
      <protection hidden="1"/>
    </xf>
    <xf numFmtId="0" fontId="3" fillId="0" borderId="7" xfId="0" applyFont="1" applyFill="1" applyBorder="1" applyAlignment="1" applyProtection="1">
      <alignment horizontal="left"/>
    </xf>
    <xf numFmtId="0" fontId="3" fillId="0" borderId="9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horizontal="right" vertical="center" wrapText="1"/>
    </xf>
    <xf numFmtId="0" fontId="3" fillId="0" borderId="16" xfId="0" applyFont="1" applyFill="1" applyBorder="1" applyProtection="1"/>
    <xf numFmtId="0" fontId="4" fillId="0" borderId="17" xfId="0" applyFont="1" applyFill="1" applyBorder="1" applyProtection="1"/>
    <xf numFmtId="0" fontId="3" fillId="5" borderId="11" xfId="0" applyFont="1" applyFill="1" applyBorder="1" applyAlignment="1" applyProtection="1">
      <alignment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 vertical="center"/>
    </xf>
    <xf numFmtId="0" fontId="3" fillId="6" borderId="18" xfId="0" applyFont="1" applyFill="1" applyBorder="1" applyAlignment="1" applyProtection="1">
      <alignment horizontal="right" vertical="center" wrapText="1"/>
    </xf>
    <xf numFmtId="0" fontId="4" fillId="0" borderId="18" xfId="0" applyFont="1" applyFill="1" applyBorder="1" applyProtection="1"/>
    <xf numFmtId="4" fontId="3" fillId="0" borderId="14" xfId="0" applyNumberFormat="1" applyFont="1" applyFill="1" applyBorder="1" applyAlignment="1">
      <alignment horizontal="center" vertical="center" wrapText="1"/>
    </xf>
    <xf numFmtId="183" fontId="8" fillId="0" borderId="0" xfId="2" applyNumberFormat="1" applyFont="1" applyFill="1" applyBorder="1" applyProtection="1">
      <protection locked="0"/>
    </xf>
    <xf numFmtId="183" fontId="0" fillId="3" borderId="4" xfId="2" applyNumberFormat="1" applyFont="1" applyFill="1" applyBorder="1" applyAlignment="1" applyProtection="1">
      <alignment horizontal="center"/>
      <protection locked="0"/>
    </xf>
    <xf numFmtId="184" fontId="0" fillId="0" borderId="4" xfId="2" applyNumberFormat="1" applyFont="1" applyBorder="1" applyAlignment="1">
      <alignment horizontal="center"/>
    </xf>
    <xf numFmtId="181" fontId="0" fillId="0" borderId="4" xfId="2" applyNumberFormat="1" applyFont="1" applyBorder="1" applyAlignment="1">
      <alignment horizontal="center"/>
    </xf>
    <xf numFmtId="9" fontId="0" fillId="0" borderId="4" xfId="5" applyNumberFormat="1" applyFont="1" applyBorder="1" applyAlignment="1">
      <alignment horizontal="center"/>
    </xf>
    <xf numFmtId="185" fontId="0" fillId="0" borderId="4" xfId="0" applyNumberFormat="1" applyBorder="1" applyAlignment="1" applyProtection="1">
      <alignment horizontal="center"/>
      <protection hidden="1"/>
    </xf>
    <xf numFmtId="185" fontId="0" fillId="4" borderId="4" xfId="0" applyNumberFormat="1" applyFill="1" applyBorder="1" applyAlignment="1" applyProtection="1">
      <alignment horizontal="center"/>
      <protection hidden="1"/>
    </xf>
    <xf numFmtId="9" fontId="0" fillId="0" borderId="19" xfId="5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186" fontId="8" fillId="0" borderId="12" xfId="0" applyNumberFormat="1" applyFont="1" applyBorder="1" applyAlignment="1" applyProtection="1">
      <protection hidden="1"/>
    </xf>
    <xf numFmtId="186" fontId="8" fillId="0" borderId="10" xfId="0" applyNumberFormat="1" applyFont="1" applyBorder="1" applyAlignment="1" applyProtection="1">
      <protection hidden="1"/>
    </xf>
    <xf numFmtId="186" fontId="8" fillId="4" borderId="14" xfId="0" applyNumberFormat="1" applyFont="1" applyFill="1" applyBorder="1" applyAlignment="1" applyProtection="1">
      <protection hidden="1"/>
    </xf>
    <xf numFmtId="183" fontId="0" fillId="0" borderId="0" xfId="2" applyNumberFormat="1" applyFont="1" applyFill="1" applyBorder="1" applyAlignment="1" applyProtection="1">
      <alignment horizontal="center"/>
      <protection locked="0"/>
    </xf>
    <xf numFmtId="184" fontId="0" fillId="0" borderId="0" xfId="2" applyNumberFormat="1" applyFont="1" applyFill="1" applyBorder="1" applyAlignment="1">
      <alignment horizontal="center"/>
    </xf>
    <xf numFmtId="2" fontId="0" fillId="0" borderId="0" xfId="2" applyNumberFormat="1" applyFont="1" applyFill="1" applyBorder="1" applyAlignment="1">
      <alignment horizontal="center"/>
    </xf>
    <xf numFmtId="9" fontId="0" fillId="0" borderId="0" xfId="5" applyNumberFormat="1" applyFont="1" applyFill="1" applyBorder="1" applyAlignment="1">
      <alignment horizontal="center"/>
    </xf>
    <xf numFmtId="2" fontId="0" fillId="3" borderId="20" xfId="2" applyNumberFormat="1" applyFont="1" applyFill="1" applyBorder="1" applyAlignment="1" applyProtection="1">
      <alignment horizontal="center"/>
      <protection locked="0"/>
    </xf>
    <xf numFmtId="185" fontId="8" fillId="3" borderId="2" xfId="0" applyNumberFormat="1" applyFont="1" applyFill="1" applyBorder="1" applyAlignment="1" applyProtection="1">
      <alignment horizontal="center"/>
      <protection hidden="1"/>
    </xf>
    <xf numFmtId="183" fontId="0" fillId="6" borderId="4" xfId="2" applyNumberFormat="1" applyFont="1" applyFill="1" applyBorder="1" applyAlignment="1" applyProtection="1">
      <alignment horizontal="center"/>
      <protection locked="0"/>
    </xf>
    <xf numFmtId="0" fontId="12" fillId="5" borderId="21" xfId="0" applyFont="1" applyFill="1" applyBorder="1" applyAlignment="1" applyProtection="1">
      <alignment horizontal="center" vertical="center" wrapText="1"/>
    </xf>
    <xf numFmtId="0" fontId="13" fillId="4" borderId="22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17" fontId="5" fillId="4" borderId="7" xfId="0" applyNumberFormat="1" applyFont="1" applyFill="1" applyBorder="1" applyAlignment="1" applyProtection="1">
      <alignment horizontal="center"/>
      <protection locked="0"/>
    </xf>
    <xf numFmtId="181" fontId="5" fillId="4" borderId="10" xfId="2" applyFont="1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wrapText="1"/>
      <protection hidden="1"/>
    </xf>
    <xf numFmtId="0" fontId="0" fillId="7" borderId="9" xfId="0" applyFill="1" applyBorder="1" applyAlignment="1" applyProtection="1">
      <alignment horizontal="center" vertical="center" wrapText="1"/>
      <protection hidden="1"/>
    </xf>
    <xf numFmtId="0" fontId="0" fillId="8" borderId="9" xfId="0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</cellXfs>
  <cellStyles count="6">
    <cellStyle name="Hipervínculo 2" xfId="1"/>
    <cellStyle name="Millares" xfId="2" builtinId="3"/>
    <cellStyle name="Millares 2" xfId="3"/>
    <cellStyle name="Normal" xfId="0" builtinId="0"/>
    <cellStyle name="Normal 2" xfId="4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76200</xdr:rowOff>
    </xdr:from>
    <xdr:to>
      <xdr:col>0</xdr:col>
      <xdr:colOff>695325</xdr:colOff>
      <xdr:row>2</xdr:row>
      <xdr:rowOff>161925</xdr:rowOff>
    </xdr:to>
    <xdr:pic>
      <xdr:nvPicPr>
        <xdr:cNvPr id="1074" name="Picture 1" descr="Sin títul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600075" cy="1095375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138112</xdr:colOff>
      <xdr:row>6</xdr:row>
      <xdr:rowOff>57150</xdr:rowOff>
    </xdr:from>
    <xdr:to>
      <xdr:col>2</xdr:col>
      <xdr:colOff>247650</xdr:colOff>
      <xdr:row>7</xdr:row>
      <xdr:rowOff>104775</xdr:rowOff>
    </xdr:to>
    <xdr:cxnSp macro="">
      <xdr:nvCxnSpPr>
        <xdr:cNvPr id="3" name="2 Conector recto de flecha"/>
        <xdr:cNvCxnSpPr/>
      </xdr:nvCxnSpPr>
      <xdr:spPr>
        <a:xfrm flipH="1">
          <a:off x="2676525" y="1390650"/>
          <a:ext cx="219075" cy="2095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workbookViewId="0">
      <selection activeCell="I3" sqref="I3"/>
    </sheetView>
  </sheetViews>
  <sheetFormatPr baseColWidth="10" defaultRowHeight="12.75" x14ac:dyDescent="0.2"/>
  <cols>
    <col min="2" max="2" width="4.28515625" customWidth="1"/>
    <col min="3" max="3" width="23.28515625" bestFit="1" customWidth="1"/>
    <col min="4" max="4" width="11.140625" customWidth="1"/>
    <col min="5" max="5" width="12.7109375" customWidth="1"/>
    <col min="6" max="6" width="12.85546875" customWidth="1"/>
    <col min="7" max="7" width="14.7109375" customWidth="1"/>
    <col min="8" max="8" width="25.7109375" customWidth="1"/>
    <col min="9" max="9" width="33" customWidth="1"/>
    <col min="10" max="11" width="8.7109375" bestFit="1" customWidth="1"/>
  </cols>
  <sheetData>
    <row r="1" spans="1:12" ht="66.75" customHeight="1" x14ac:dyDescent="0.2">
      <c r="A1" s="22"/>
      <c r="B1" s="22"/>
      <c r="C1" s="92" t="s">
        <v>19</v>
      </c>
      <c r="D1" s="92"/>
      <c r="E1" s="92"/>
      <c r="F1" s="92"/>
      <c r="G1" s="92"/>
      <c r="H1" s="92"/>
      <c r="I1" s="22"/>
      <c r="J1" s="22"/>
    </row>
    <row r="2" spans="1:12" x14ac:dyDescent="0.2">
      <c r="A2" s="22"/>
      <c r="B2" s="22"/>
      <c r="C2" s="22"/>
      <c r="D2" s="90" t="s">
        <v>25</v>
      </c>
      <c r="E2" s="90" t="s">
        <v>26</v>
      </c>
      <c r="F2" s="90" t="s">
        <v>28</v>
      </c>
      <c r="G2" s="90" t="s">
        <v>29</v>
      </c>
      <c r="H2" s="90" t="s">
        <v>32</v>
      </c>
      <c r="J2" s="22"/>
    </row>
    <row r="3" spans="1:12" ht="63.75" x14ac:dyDescent="0.2">
      <c r="A3" s="22"/>
      <c r="B3" s="22"/>
      <c r="C3" s="22"/>
      <c r="D3" s="91" t="s">
        <v>24</v>
      </c>
      <c r="E3" s="91" t="s">
        <v>27</v>
      </c>
      <c r="F3" s="91" t="s">
        <v>31</v>
      </c>
      <c r="G3" s="91" t="s">
        <v>30</v>
      </c>
      <c r="H3" s="91" t="s">
        <v>33</v>
      </c>
      <c r="J3" s="22"/>
    </row>
    <row r="4" spans="1:12" x14ac:dyDescent="0.2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2" x14ac:dyDescent="0.2">
      <c r="A5" s="22"/>
      <c r="B5" s="22"/>
      <c r="C5" s="22"/>
      <c r="D5" s="22"/>
      <c r="E5" s="22"/>
      <c r="F5" s="22"/>
      <c r="G5" s="22"/>
      <c r="H5" s="22"/>
      <c r="I5" s="27"/>
      <c r="J5" s="27"/>
      <c r="K5" s="28"/>
      <c r="L5" s="28"/>
    </row>
    <row r="6" spans="1:12" x14ac:dyDescent="0.2">
      <c r="A6" s="22"/>
      <c r="B6" s="22"/>
      <c r="C6" s="23"/>
      <c r="D6" s="4"/>
      <c r="E6" s="18"/>
      <c r="F6" s="18"/>
      <c r="G6" s="18"/>
      <c r="H6" s="22"/>
      <c r="I6" s="27"/>
      <c r="J6" s="27"/>
      <c r="K6" s="28"/>
      <c r="L6" s="28"/>
    </row>
    <row r="7" spans="1:12" hidden="1" x14ac:dyDescent="0.2">
      <c r="A7" s="22"/>
      <c r="B7" s="22"/>
      <c r="C7" s="1"/>
      <c r="D7" s="81"/>
      <c r="E7" s="26"/>
      <c r="F7" s="26"/>
      <c r="G7" s="26"/>
      <c r="H7" s="22"/>
      <c r="I7" s="27"/>
      <c r="J7" s="27"/>
      <c r="K7" s="28"/>
      <c r="L7" s="28"/>
    </row>
    <row r="8" spans="1:12" x14ac:dyDescent="0.2">
      <c r="A8" s="22"/>
      <c r="B8" s="22"/>
      <c r="C8" s="2" t="s">
        <v>0</v>
      </c>
      <c r="D8" s="66">
        <v>1</v>
      </c>
      <c r="E8" s="77"/>
      <c r="F8" s="77"/>
      <c r="G8" s="77"/>
      <c r="H8" s="51"/>
      <c r="I8" s="27"/>
      <c r="J8" s="27"/>
      <c r="K8" s="28"/>
      <c r="L8" s="28"/>
    </row>
    <row r="9" spans="1:12" x14ac:dyDescent="0.2">
      <c r="A9" s="22"/>
      <c r="B9" s="22"/>
      <c r="C9" s="2" t="s">
        <v>1</v>
      </c>
      <c r="D9" s="67">
        <f>IF(D8&gt;=3,3+(D8-3)*0.6,D8)</f>
        <v>1</v>
      </c>
      <c r="E9" s="78"/>
      <c r="F9" s="78"/>
      <c r="G9" s="78"/>
      <c r="H9" s="51"/>
      <c r="I9" s="27"/>
      <c r="J9" s="27"/>
      <c r="K9" s="28"/>
      <c r="L9" s="28"/>
    </row>
    <row r="10" spans="1:12" x14ac:dyDescent="0.2">
      <c r="A10" s="22"/>
      <c r="B10" s="22"/>
      <c r="C10" s="2" t="s">
        <v>12</v>
      </c>
      <c r="D10" s="66">
        <v>10000</v>
      </c>
      <c r="E10" s="77"/>
      <c r="F10" s="77"/>
      <c r="G10" s="77"/>
      <c r="H10" s="51"/>
      <c r="I10" s="17" t="e">
        <f>-PMT(0.05/12,300,(#REF!-#REF!))</f>
        <v>#REF!</v>
      </c>
      <c r="J10" s="17" t="e">
        <f>-PMT(0.05/12,300,(#REF!-#REF!))</f>
        <v>#REF!</v>
      </c>
      <c r="K10" s="17" t="e">
        <f>-PMT(0.05/12,300,(#REF!-#REF!))</f>
        <v>#REF!</v>
      </c>
      <c r="L10" s="28"/>
    </row>
    <row r="11" spans="1:12" x14ac:dyDescent="0.2">
      <c r="A11" s="22"/>
      <c r="B11" s="22"/>
      <c r="C11" s="2"/>
      <c r="D11" s="83"/>
      <c r="E11" s="47"/>
      <c r="F11" s="47"/>
      <c r="G11" s="47"/>
      <c r="H11" s="51"/>
      <c r="I11" s="17"/>
      <c r="J11" s="17"/>
      <c r="K11" s="17"/>
      <c r="L11" s="28"/>
    </row>
    <row r="12" spans="1:12" x14ac:dyDescent="0.2">
      <c r="A12" s="22"/>
      <c r="B12" s="22"/>
      <c r="C12" s="2" t="s">
        <v>2</v>
      </c>
      <c r="D12" s="68">
        <f>+D10/D9/VALORES!C6</f>
        <v>3.8076526202361505</v>
      </c>
      <c r="E12" s="79"/>
      <c r="F12" s="79"/>
      <c r="G12" s="79"/>
      <c r="H12" s="51"/>
      <c r="I12" s="17" t="e">
        <f>IF(I10&gt;#REF!,#REF!,I10)</f>
        <v>#REF!</v>
      </c>
      <c r="J12" s="17" t="e">
        <f>IF(J10&gt;#REF!,#REF!,J10)</f>
        <v>#REF!</v>
      </c>
      <c r="K12" s="17" t="e">
        <f>K10-K13</f>
        <v>#REF!</v>
      </c>
      <c r="L12" s="28"/>
    </row>
    <row r="13" spans="1:12" x14ac:dyDescent="0.2">
      <c r="A13" s="22"/>
      <c r="B13" s="22"/>
      <c r="C13" s="3" t="s">
        <v>3</v>
      </c>
      <c r="D13" s="69">
        <f>IF(D9&gt;=3,IF(D12&gt;=5.5,25%,IF(4.5&lt;=D12,21%,IF(3.5&lt;=D12,18%,IF(2.5&lt;=D12,14%,IF(1&lt;=D12,10%,0%))))),IF(D9=2,IF(D12&gt;=7.5,25%,IF(6&lt;=D12,21%,IF(4.5&lt;=D12,18%,IF(3&lt;=D12,14%,IF(1.5&lt;=D12,10%,0%))))),IF(D9=1,IF(D12&gt;=11,25%,IF(9&lt;=D12,21%,IF(7&lt;=D12,18%,IF(5&lt;=D12,14%,IF(3&lt;=D12,10%,0%))))),0)))</f>
        <v>0.1</v>
      </c>
      <c r="E13" s="80"/>
      <c r="F13" s="80"/>
      <c r="G13" s="80"/>
      <c r="H13" s="51"/>
      <c r="I13" s="17" t="e">
        <f>+I10-I12</f>
        <v>#REF!</v>
      </c>
      <c r="J13" s="17" t="e">
        <f>IF((J10-J12)&lt;1,0,J10-J12)</f>
        <v>#REF!</v>
      </c>
      <c r="K13" s="17" t="e">
        <f>IF((J13-I13)=1,0,J13)</f>
        <v>#REF!</v>
      </c>
      <c r="L13" s="28"/>
    </row>
    <row r="14" spans="1:12" hidden="1" x14ac:dyDescent="0.2">
      <c r="A14" s="22"/>
      <c r="B14" s="22"/>
      <c r="C14" s="2"/>
      <c r="D14" s="66"/>
      <c r="E14" s="65"/>
      <c r="F14" s="65"/>
      <c r="G14" s="65"/>
      <c r="H14" s="51"/>
      <c r="I14" s="29"/>
      <c r="J14" s="29"/>
      <c r="K14" s="30"/>
      <c r="L14" s="28"/>
    </row>
    <row r="15" spans="1:12" x14ac:dyDescent="0.2">
      <c r="A15" s="24"/>
      <c r="B15" s="24"/>
      <c r="C15" s="6" t="s">
        <v>4</v>
      </c>
      <c r="D15" s="82">
        <v>5</v>
      </c>
      <c r="E15" s="17"/>
      <c r="G15" s="17"/>
      <c r="H15" s="52"/>
      <c r="I15" s="20"/>
      <c r="J15" s="20"/>
      <c r="K15" s="21"/>
      <c r="L15" s="28"/>
    </row>
    <row r="16" spans="1:12" x14ac:dyDescent="0.2">
      <c r="A16" s="24"/>
      <c r="B16" s="24"/>
      <c r="C16" s="7" t="s">
        <v>16</v>
      </c>
      <c r="D16" s="70">
        <f>D15-D17</f>
        <v>1.2413570515287313</v>
      </c>
      <c r="E16" s="47"/>
      <c r="G16" s="47"/>
      <c r="H16" s="48"/>
      <c r="I16" s="15"/>
      <c r="J16" s="15"/>
      <c r="K16" s="5"/>
      <c r="L16" s="28"/>
    </row>
    <row r="17" spans="1:13" x14ac:dyDescent="0.2">
      <c r="A17" s="24"/>
      <c r="B17" s="24"/>
      <c r="C17" s="6" t="s">
        <v>5</v>
      </c>
      <c r="D17" s="71">
        <f>IF(((IF((D15-(IF(D15&gt;(D13*D10/VALORES!H5),(D13*D10/VALORES!H5),D15)))&lt;1,0,D15-(IF(D15&gt;(D13*D10/VALORES!H5),(D13*D10/VALORES!H5),D15))))-(D15-(IF(D15&gt;(D13*D10/VALORES!H5),(D13*D10/VALORES!H5),D15))))=1,0,(IF((D15-(IF(D15&gt;(D13*D10/VALORES!H5),(D13*D10/VALORES!H5),D15)))&lt;1,0,D15-(IF(D15&gt;(D13*D10/VALORES!H5),(D13*D10/VALORES!H5),D15)))))</f>
        <v>3.7586429484712687</v>
      </c>
      <c r="E17" s="47"/>
      <c r="F17" s="47"/>
      <c r="G17" s="47"/>
      <c r="H17" s="48"/>
      <c r="I17" s="16"/>
      <c r="J17" s="16"/>
      <c r="K17" s="5"/>
      <c r="L17" s="28"/>
    </row>
    <row r="18" spans="1:13" ht="13.5" thickBot="1" x14ac:dyDescent="0.25">
      <c r="A18" s="24"/>
      <c r="B18" s="24"/>
      <c r="C18" s="8" t="s">
        <v>6</v>
      </c>
      <c r="D18" s="72">
        <f>+D17/D15</f>
        <v>0.75172858969425371</v>
      </c>
      <c r="E18" s="49"/>
      <c r="F18" s="49"/>
      <c r="G18" s="49" t="s">
        <v>17</v>
      </c>
      <c r="H18" s="48"/>
      <c r="I18" s="24"/>
      <c r="J18" s="24"/>
      <c r="K18" s="5"/>
      <c r="L18" s="28"/>
    </row>
    <row r="19" spans="1:13" x14ac:dyDescent="0.2">
      <c r="A19" s="24"/>
      <c r="B19" s="24"/>
      <c r="C19" s="24"/>
      <c r="D19" s="73"/>
      <c r="F19" s="47"/>
      <c r="G19" s="50"/>
      <c r="H19" s="48"/>
      <c r="I19" s="24"/>
      <c r="J19" s="24"/>
      <c r="K19" s="5"/>
      <c r="L19" s="28"/>
    </row>
    <row r="20" spans="1:13" ht="13.5" thickBot="1" x14ac:dyDescent="0.25">
      <c r="A20" s="24"/>
      <c r="B20" s="24"/>
      <c r="C20" s="24"/>
      <c r="D20" s="73"/>
      <c r="E20" s="50"/>
      <c r="F20" s="50"/>
      <c r="G20" s="50"/>
      <c r="H20" s="48"/>
      <c r="I20" s="24"/>
      <c r="J20" s="24"/>
      <c r="K20" s="5"/>
      <c r="L20" s="28"/>
    </row>
    <row r="21" spans="1:13" x14ac:dyDescent="0.2">
      <c r="A21" s="24"/>
      <c r="B21" s="24"/>
      <c r="C21" s="9" t="s">
        <v>4</v>
      </c>
      <c r="D21" s="74">
        <f>D15*VALORES!H6</f>
        <v>3795.8999999999996</v>
      </c>
      <c r="E21" s="19"/>
      <c r="F21" s="19"/>
      <c r="G21" s="19"/>
      <c r="H21" s="48"/>
      <c r="I21" s="89"/>
      <c r="J21" s="24"/>
      <c r="K21" s="5"/>
      <c r="L21" s="28"/>
    </row>
    <row r="22" spans="1:13" x14ac:dyDescent="0.2">
      <c r="A22" s="24"/>
      <c r="B22" s="24"/>
      <c r="C22" s="10" t="s">
        <v>16</v>
      </c>
      <c r="D22" s="75">
        <f>D16*VALORES!H5</f>
        <v>1000.0000000000001</v>
      </c>
      <c r="E22" s="19"/>
      <c r="F22" s="19"/>
      <c r="G22" s="19"/>
      <c r="H22" s="48"/>
      <c r="I22" s="24"/>
      <c r="J22" s="24"/>
      <c r="K22" s="5"/>
      <c r="L22" s="28"/>
    </row>
    <row r="23" spans="1:13" ht="13.5" thickBot="1" x14ac:dyDescent="0.25">
      <c r="A23" s="24"/>
      <c r="B23" s="24"/>
      <c r="C23" s="11" t="s">
        <v>5</v>
      </c>
      <c r="D23" s="76">
        <f>D17*VALORES!H5</f>
        <v>3027.85</v>
      </c>
      <c r="E23" s="19"/>
      <c r="F23" s="19"/>
      <c r="G23" s="19"/>
      <c r="H23" s="48"/>
      <c r="I23" s="24"/>
      <c r="J23" s="24"/>
      <c r="K23" s="5"/>
      <c r="L23" s="28"/>
    </row>
    <row r="24" spans="1:13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5"/>
    </row>
    <row r="25" spans="1:13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5"/>
    </row>
    <row r="26" spans="1:13" x14ac:dyDescent="0.2">
      <c r="A26" s="24" t="s">
        <v>18</v>
      </c>
      <c r="B26" s="24"/>
      <c r="C26" s="24"/>
      <c r="D26" s="24"/>
      <c r="E26" s="24"/>
      <c r="F26" s="24"/>
      <c r="G26" s="24"/>
      <c r="H26" s="24"/>
      <c r="I26" s="24"/>
      <c r="J26" s="24"/>
      <c r="K26" s="5"/>
    </row>
    <row r="27" spans="1:13" x14ac:dyDescent="0.2">
      <c r="A27" s="24"/>
      <c r="B27" s="24"/>
      <c r="C27" s="25"/>
      <c r="D27" s="24"/>
      <c r="E27" s="24"/>
      <c r="F27" s="24"/>
      <c r="G27" s="24"/>
      <c r="H27" s="24"/>
      <c r="I27" s="24"/>
      <c r="J27" s="24"/>
      <c r="K27" s="5"/>
    </row>
    <row r="28" spans="1:13" x14ac:dyDescent="0.2">
      <c r="A28" s="5"/>
      <c r="B28" s="5"/>
      <c r="C28" s="5"/>
      <c r="D28" s="5"/>
      <c r="J28" s="89"/>
      <c r="K28" s="89"/>
      <c r="L28" s="89"/>
      <c r="M28" s="89"/>
    </row>
    <row r="29" spans="1:13" x14ac:dyDescent="0.2">
      <c r="A29" s="5"/>
      <c r="B29" s="5"/>
      <c r="J29" s="89"/>
      <c r="K29" s="89"/>
      <c r="L29" s="89"/>
      <c r="M29" s="89"/>
    </row>
    <row r="30" spans="1:13" x14ac:dyDescent="0.2">
      <c r="A30" s="5"/>
      <c r="B30" s="5"/>
    </row>
    <row r="31" spans="1:13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">
      <c r="A34" s="5"/>
      <c r="B34" s="5"/>
      <c r="C34" s="5"/>
      <c r="E34" s="12"/>
      <c r="F34" s="12"/>
      <c r="G34" s="12"/>
      <c r="H34" s="5"/>
      <c r="I34" s="5"/>
      <c r="J34" s="5"/>
      <c r="K34" s="5"/>
    </row>
  </sheetData>
  <mergeCells count="1">
    <mergeCell ref="C1:H1"/>
  </mergeCells>
  <phoneticPr fontId="0" type="noConversion"/>
  <pageMargins left="0" right="0.74803149606299213" top="0" bottom="0.39370078740157483" header="0" footer="0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Formulas="1" showGridLines="0" workbookViewId="0">
      <pane xSplit="12" ySplit="15" topLeftCell="M16" activePane="bottomRight" state="frozenSplit"/>
      <selection pane="topRight" activeCell="L1" sqref="L1"/>
      <selection pane="bottomLeft" activeCell="A29" sqref="A29"/>
      <selection pane="bottomRight" activeCell="H6" sqref="H6"/>
    </sheetView>
  </sheetViews>
  <sheetFormatPr baseColWidth="10" defaultRowHeight="12.75" x14ac:dyDescent="0.2"/>
  <cols>
    <col min="1" max="1" width="14.5703125" bestFit="1" customWidth="1"/>
    <col min="2" max="2" width="3.42578125" bestFit="1" customWidth="1"/>
    <col min="3" max="3" width="6" bestFit="1" customWidth="1"/>
    <col min="4" max="4" width="4.140625" customWidth="1"/>
    <col min="5" max="5" width="3.28515625" style="28" customWidth="1"/>
    <col min="6" max="6" width="14.28515625" customWidth="1"/>
    <col min="7" max="7" width="2.5703125" bestFit="1" customWidth="1"/>
    <col min="8" max="8" width="3.42578125" bestFit="1" customWidth="1"/>
    <col min="9" max="9" width="26.7109375" style="28" customWidth="1"/>
    <col min="10" max="12" width="11.42578125" style="28"/>
  </cols>
  <sheetData>
    <row r="1" spans="1:9" x14ac:dyDescent="0.2">
      <c r="B1" s="32"/>
      <c r="C1" s="32"/>
      <c r="D1" s="33"/>
      <c r="E1" s="34"/>
      <c r="F1" s="31" t="s">
        <v>14</v>
      </c>
      <c r="G1" s="32"/>
      <c r="H1" s="33"/>
    </row>
    <row r="2" spans="1:9" ht="16.5" thickBot="1" x14ac:dyDescent="0.3">
      <c r="A2" s="56"/>
      <c r="B2" s="57"/>
      <c r="C2" s="57"/>
      <c r="D2" s="63"/>
      <c r="E2" s="35"/>
      <c r="F2" s="36"/>
      <c r="G2" s="37"/>
      <c r="H2" s="38"/>
    </row>
    <row r="3" spans="1:9" ht="19.5" customHeight="1" x14ac:dyDescent="0.25">
      <c r="A3" s="31" t="s">
        <v>13</v>
      </c>
      <c r="B3" s="58"/>
      <c r="C3" s="59" t="s">
        <v>11</v>
      </c>
      <c r="D3" s="84" t="s">
        <v>7</v>
      </c>
      <c r="E3" s="35"/>
      <c r="F3" s="36"/>
      <c r="G3" s="37"/>
      <c r="H3" s="38"/>
    </row>
    <row r="4" spans="1:9" ht="24" x14ac:dyDescent="0.25">
      <c r="A4" s="39" t="s">
        <v>8</v>
      </c>
      <c r="B4" s="40" t="s">
        <v>9</v>
      </c>
      <c r="C4" s="41" t="s">
        <v>10</v>
      </c>
      <c r="D4" s="85" t="s">
        <v>10</v>
      </c>
      <c r="E4" s="35"/>
      <c r="F4" s="42" t="s">
        <v>8</v>
      </c>
      <c r="G4" s="40" t="s">
        <v>9</v>
      </c>
      <c r="H4" s="43" t="s">
        <v>15</v>
      </c>
    </row>
    <row r="5" spans="1:9" ht="15.75" x14ac:dyDescent="0.25">
      <c r="A5" s="53"/>
      <c r="B5" s="54"/>
      <c r="C5" s="62"/>
      <c r="D5" s="55"/>
      <c r="E5" s="35"/>
      <c r="F5" s="87">
        <v>2015</v>
      </c>
      <c r="G5" s="13">
        <v>3</v>
      </c>
      <c r="H5" s="14">
        <v>805.57</v>
      </c>
      <c r="I5" s="86" t="s">
        <v>21</v>
      </c>
    </row>
    <row r="6" spans="1:9" ht="16.5" thickBot="1" x14ac:dyDescent="0.3">
      <c r="A6" s="60">
        <v>2015</v>
      </c>
      <c r="B6" s="61">
        <v>3</v>
      </c>
      <c r="C6" s="88">
        <v>2626.29</v>
      </c>
      <c r="D6" s="64"/>
      <c r="E6" s="35"/>
      <c r="F6" s="44">
        <v>2014</v>
      </c>
      <c r="G6" s="45">
        <v>9</v>
      </c>
      <c r="H6" s="46">
        <v>759.18</v>
      </c>
      <c r="I6" s="86" t="s">
        <v>20</v>
      </c>
    </row>
    <row r="7" spans="1:9" x14ac:dyDescent="0.2">
      <c r="A7" s="28"/>
      <c r="B7" s="28"/>
      <c r="H7" s="28"/>
    </row>
    <row r="8" spans="1:9" x14ac:dyDescent="0.2">
      <c r="A8" s="28"/>
      <c r="G8" s="28"/>
      <c r="H8" s="28"/>
    </row>
    <row r="9" spans="1:9" x14ac:dyDescent="0.2">
      <c r="A9" s="28"/>
      <c r="B9" s="28"/>
      <c r="C9" s="93" t="s">
        <v>22</v>
      </c>
      <c r="D9" s="93"/>
      <c r="E9" s="93"/>
      <c r="F9" s="93"/>
      <c r="G9" s="93"/>
      <c r="H9" s="28"/>
    </row>
    <row r="10" spans="1:9" x14ac:dyDescent="0.2">
      <c r="A10" s="28"/>
      <c r="B10" s="28"/>
      <c r="C10" s="93" t="s">
        <v>23</v>
      </c>
      <c r="D10" s="93"/>
      <c r="E10" s="93"/>
      <c r="F10" s="93"/>
      <c r="G10" s="93"/>
      <c r="H10" s="28"/>
    </row>
    <row r="11" spans="1:9" x14ac:dyDescent="0.2">
      <c r="A11" s="28"/>
      <c r="B11" s="28"/>
      <c r="C11" s="28"/>
      <c r="D11" s="28"/>
      <c r="F11" s="28"/>
      <c r="G11" s="28"/>
      <c r="H11" s="28"/>
    </row>
    <row r="12" spans="1:9" s="28" customFormat="1" x14ac:dyDescent="0.2"/>
    <row r="13" spans="1:9" s="28" customFormat="1" x14ac:dyDescent="0.2"/>
    <row r="14" spans="1:9" s="28" customFormat="1" x14ac:dyDescent="0.2"/>
    <row r="15" spans="1:9" s="28" customFormat="1" x14ac:dyDescent="0.2"/>
    <row r="16" spans="1:9" s="28" customFormat="1" x14ac:dyDescent="0.2"/>
  </sheetData>
  <mergeCells count="2">
    <mergeCell ref="C9:G9"/>
    <mergeCell ref="C10:G10"/>
  </mergeCells>
  <phoneticPr fontId="0" type="noConversion"/>
  <pageMargins left="0" right="0.74803149606299213" top="0" bottom="0.39370078740157483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</vt:lpstr>
      <vt:lpstr>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Ruiz Bonino</dc:creator>
  <cp:lastModifiedBy>Gustavo Ruiz Bonino</cp:lastModifiedBy>
  <cp:revision>1</cp:revision>
  <cp:lastPrinted>1899-12-30T03:00:00Z</cp:lastPrinted>
  <dcterms:created xsi:type="dcterms:W3CDTF">2008-07-15T12:42:22Z</dcterms:created>
  <dcterms:modified xsi:type="dcterms:W3CDTF">2019-12-16T14:55:33Z</dcterms:modified>
</cp:coreProperties>
</file>