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iz\Desktop\SITIO 2020\"/>
    </mc:Choice>
  </mc:AlternateContent>
  <bookViews>
    <workbookView xWindow="45" yWindow="3585" windowWidth="11595" windowHeight="5385" firstSheet="1" activeTab="1"/>
  </bookViews>
  <sheets>
    <sheet name="Coop. MVOTMA" sheetId="2" r:id="rId1"/>
    <sheet name="CALCULADOR" sheetId="5" r:id="rId2"/>
    <sheet name="VALORES" sheetId="3" r:id="rId3"/>
  </sheets>
  <calcPr calcId="162913"/>
</workbook>
</file>

<file path=xl/calcChain.xml><?xml version="1.0" encoding="utf-8"?>
<calcChain xmlns="http://schemas.openxmlformats.org/spreadsheetml/2006/main">
  <c r="D13" i="5" l="1"/>
  <c r="D24" i="5" s="1"/>
  <c r="D39" i="5"/>
  <c r="D18" i="5"/>
  <c r="D34" i="5"/>
  <c r="D45" i="5" s="1"/>
  <c r="D41" i="5"/>
  <c r="D20" i="5"/>
  <c r="D20" i="2"/>
  <c r="D22" i="2" s="1"/>
  <c r="D25" i="2" s="1"/>
  <c r="D41" i="2"/>
  <c r="D43" i="2"/>
  <c r="D46" i="2" s="1"/>
  <c r="D39" i="2"/>
  <c r="D34" i="2"/>
  <c r="D45" i="2"/>
  <c r="D18" i="2"/>
  <c r="D13" i="2"/>
  <c r="D24" i="2"/>
  <c r="D26" i="2" s="1"/>
  <c r="D27" i="2" s="1"/>
  <c r="D47" i="2" l="1"/>
  <c r="D48" i="2" s="1"/>
  <c r="D46" i="5"/>
  <c r="D47" i="5" s="1"/>
  <c r="D48" i="5" s="1"/>
  <c r="D25" i="5"/>
  <c r="D26" i="5" s="1"/>
  <c r="D27" i="5" s="1"/>
</calcChain>
</file>

<file path=xl/comments1.xml><?xml version="1.0" encoding="utf-8"?>
<comments xmlns="http://schemas.openxmlformats.org/spreadsheetml/2006/main">
  <authors>
    <author>srodriguez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ingreso líquido mensual del núcleo familiar = suma de ingresos líquidos de la familia (ingreso nominal - BPS - FONASA - IRPF)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ingreso líquido mensual del núcleo familiar = suma de ingresos líquidos de la familia (ingreso nominal - BPS - FONASA - IRPF)</t>
        </r>
      </text>
    </comment>
  </commentList>
</comments>
</file>

<file path=xl/comments2.xml><?xml version="1.0" encoding="utf-8"?>
<comments xmlns="http://schemas.openxmlformats.org/spreadsheetml/2006/main">
  <authors>
    <author>srodriguez</author>
    <author>Macellaro, Miguel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16" authorId="1" shapeId="0">
      <text>
        <r>
          <rPr>
            <b/>
            <sz val="9"/>
            <color indexed="81"/>
            <rFont val="Tahoma"/>
            <charset val="1"/>
          </rPr>
          <t>Macellaro, Miguel:</t>
        </r>
        <r>
          <rPr>
            <sz val="9"/>
            <color indexed="81"/>
            <rFont val="Tahoma"/>
            <charset val="1"/>
          </rPr>
          <t xml:space="preserve">
la cantidad de integrantes no afecta el calculo y no hay que buscar en GAPEV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suma de ingresos nominales del núcleo familiar incluye aportes al BPS,impuestos y FONASA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suma de ingresos nominales del núcleo familiar incluye aportes al BPS,impuestos y FONASA
</t>
        </r>
      </text>
    </comment>
  </commentList>
</comments>
</file>

<file path=xl/sharedStrings.xml><?xml version="1.0" encoding="utf-8"?>
<sst xmlns="http://schemas.openxmlformats.org/spreadsheetml/2006/main" count="81" uniqueCount="48">
  <si>
    <t>Cant. Integrantes</t>
  </si>
  <si>
    <t>Ingreso per cápita CBA</t>
  </si>
  <si>
    <t>% afectación</t>
  </si>
  <si>
    <t>Cuota real</t>
  </si>
  <si>
    <t>Pago</t>
  </si>
  <si>
    <t>Subsidio</t>
  </si>
  <si>
    <t>%subsidio</t>
  </si>
  <si>
    <t>RESTO PAÍS URBANO</t>
  </si>
  <si>
    <t>AÑO</t>
  </si>
  <si>
    <t>MES</t>
  </si>
  <si>
    <t>CBA</t>
  </si>
  <si>
    <t>MONTEVIDEO</t>
  </si>
  <si>
    <t>RESTO DEL PAIS URBANO</t>
  </si>
  <si>
    <t xml:space="preserve">CANASTA BASICA DE ALIMENTOS  </t>
  </si>
  <si>
    <t>Valor de la cuota UR</t>
  </si>
  <si>
    <t>Valor de la cuota en $</t>
  </si>
  <si>
    <t>VALRO UR</t>
  </si>
  <si>
    <t>Ingreso líquido familiar $</t>
  </si>
  <si>
    <t>Cuota real en UR</t>
  </si>
  <si>
    <t>Íngreso líquido UR</t>
  </si>
  <si>
    <t>Ingreso nominal familiar $</t>
  </si>
  <si>
    <t>SUBSIDIO A LA PERMANENCIA COOPERATIVAS MVOTMA</t>
  </si>
  <si>
    <t>Ingreso líquido UR</t>
  </si>
  <si>
    <t>Ingreso nominal UR</t>
  </si>
  <si>
    <t>Importante</t>
  </si>
  <si>
    <t>1) tipo de financiamiento de la cooperativa (MVOTMA o BHU -fideicomiso I)</t>
  </si>
  <si>
    <t>2) domicilio de la Cooperativa (Montevideo o resto del país)</t>
  </si>
  <si>
    <t>Deberá utilizarse la planilla de cálculo del subsidio tomando en cuenta lo siguiente:</t>
  </si>
  <si>
    <t>Completar unicamente las celdas coloreadas</t>
  </si>
  <si>
    <t>Setiembre</t>
  </si>
  <si>
    <t xml:space="preserve">Socio Nº </t>
  </si>
  <si>
    <t xml:space="preserve">COOPERATIVA: </t>
  </si>
  <si>
    <t>SUBSIDIO A LA PERMANENCIA COOPERATIVAS FIDEICOMISO I (PROPIETARIOS)</t>
  </si>
  <si>
    <t>UR para calculo de cuota</t>
  </si>
  <si>
    <t xml:space="preserve">UR para calculo de ingreso </t>
  </si>
  <si>
    <t>CARTERA</t>
  </si>
  <si>
    <t>TIPO</t>
  </si>
  <si>
    <t>VIGENCIA</t>
  </si>
  <si>
    <t xml:space="preserve">INGRESOS </t>
  </si>
  <si>
    <t>SUBSIDIO</t>
  </si>
  <si>
    <t>FIDE 1</t>
  </si>
  <si>
    <t>NOMINAL</t>
  </si>
  <si>
    <t>PROPIETARIOS (AHORRO  Y PRESTAMO Y AYUDA MUTUA)</t>
  </si>
  <si>
    <t xml:space="preserve">1 AÑOS </t>
  </si>
  <si>
    <t xml:space="preserve"> HASTA EL 50% DEL VALOR DE LA CUOTA</t>
  </si>
  <si>
    <t>Nota: Debe ingresarse los datos en las celdas VERDES.</t>
  </si>
  <si>
    <t>ABRIL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</si>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</sst>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-* #,##0.00\ _€_-;\-* #,##0.00\ _€_-;_-* &quot;-&quot;??\ _€_-;_-@_-"/>
    <numFmt numFmtId="206" formatCode="[$UR-380A]\ #,##0.00;[Red][$$U-380A]\ \-#,##0.00"/>
  </numFmts>
  <fonts count="19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name val="Arial"/>
      <family val="2"/>
    </font>
    <font>
      <b/>
      <sz val="12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0" xfId="0" applyFont="1" applyFill="1"/>
    <xf numFmtId="0" fontId="0" fillId="0" borderId="0" xfId="0" applyFill="1"/>
    <xf numFmtId="179" fontId="0" fillId="0" borderId="0" xfId="1" applyFont="1" applyFill="1"/>
    <xf numFmtId="0" fontId="0" fillId="0" borderId="0" xfId="0" applyBorder="1"/>
    <xf numFmtId="0" fontId="0" fillId="0" borderId="0" xfId="0" applyFill="1" applyBorder="1"/>
    <xf numFmtId="0" fontId="9" fillId="0" borderId="0" xfId="0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>
      <alignment horizontal="right" vertical="center"/>
    </xf>
    <xf numFmtId="206" fontId="9" fillId="0" borderId="0" xfId="0" applyNumberFormat="1" applyFont="1" applyFill="1" applyBorder="1" applyAlignment="1">
      <alignment horizontal="right" vertical="center"/>
    </xf>
    <xf numFmtId="206" fontId="3" fillId="0" borderId="0" xfId="0" applyNumberFormat="1" applyFont="1" applyFill="1" applyBorder="1" applyAlignment="1">
      <alignment horizontal="right" vertical="center"/>
    </xf>
    <xf numFmtId="9" fontId="3" fillId="0" borderId="0" xfId="2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9" fillId="0" borderId="6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9" fontId="9" fillId="0" borderId="3" xfId="2" applyNumberFormat="1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center"/>
    </xf>
    <xf numFmtId="3" fontId="10" fillId="6" borderId="6" xfId="1" applyNumberFormat="1" applyFont="1" applyFill="1" applyBorder="1" applyAlignment="1">
      <alignment horizontal="right" vertical="center"/>
    </xf>
    <xf numFmtId="3" fontId="10" fillId="6" borderId="0" xfId="1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 applyBorder="1"/>
    <xf numFmtId="0" fontId="9" fillId="3" borderId="0" xfId="0" applyFont="1" applyFill="1" applyBorder="1" applyAlignment="1">
      <alignment horizontal="center"/>
    </xf>
    <xf numFmtId="179" fontId="0" fillId="3" borderId="0" xfId="1" applyFont="1" applyFill="1"/>
    <xf numFmtId="0" fontId="0" fillId="3" borderId="7" xfId="0" applyFill="1" applyBorder="1"/>
    <xf numFmtId="0" fontId="0" fillId="3" borderId="8" xfId="0" applyFill="1" applyBorder="1"/>
    <xf numFmtId="0" fontId="9" fillId="3" borderId="8" xfId="0" applyFont="1" applyFill="1" applyBorder="1" applyAlignment="1">
      <alignment horizontal="center"/>
    </xf>
    <xf numFmtId="179" fontId="0" fillId="3" borderId="8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11" fillId="3" borderId="11" xfId="0" applyFont="1" applyFill="1" applyBorder="1" applyAlignment="1"/>
    <xf numFmtId="0" fontId="9" fillId="3" borderId="11" xfId="0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right"/>
    </xf>
    <xf numFmtId="3" fontId="9" fillId="3" borderId="11" xfId="1" applyNumberFormat="1" applyFont="1" applyFill="1" applyBorder="1" applyAlignment="1">
      <alignment horizontal="right"/>
    </xf>
    <xf numFmtId="9" fontId="9" fillId="3" borderId="11" xfId="2" applyNumberFormat="1" applyFont="1" applyFill="1" applyBorder="1" applyAlignment="1">
      <alignment horizontal="right"/>
    </xf>
    <xf numFmtId="206" fontId="9" fillId="3" borderId="11" xfId="0" applyNumberFormat="1" applyFont="1" applyFill="1" applyBorder="1" applyAlignment="1">
      <alignment horizontal="right"/>
    </xf>
    <xf numFmtId="206" fontId="3" fillId="3" borderId="11" xfId="0" applyNumberFormat="1" applyFont="1" applyFill="1" applyBorder="1" applyAlignment="1">
      <alignment horizontal="right"/>
    </xf>
    <xf numFmtId="0" fontId="0" fillId="3" borderId="12" xfId="0" applyFill="1" applyBorder="1"/>
    <xf numFmtId="9" fontId="3" fillId="3" borderId="11" xfId="2" applyFont="1" applyFill="1" applyBorder="1" applyAlignment="1">
      <alignment horizontal="right"/>
    </xf>
    <xf numFmtId="0" fontId="9" fillId="3" borderId="13" xfId="0" applyFont="1" applyFill="1" applyBorder="1"/>
    <xf numFmtId="0" fontId="0" fillId="3" borderId="14" xfId="0" applyFill="1" applyBorder="1"/>
    <xf numFmtId="0" fontId="0" fillId="3" borderId="13" xfId="0" applyFill="1" applyBorder="1"/>
    <xf numFmtId="0" fontId="13" fillId="0" borderId="0" xfId="0" applyFont="1"/>
    <xf numFmtId="0" fontId="13" fillId="3" borderId="0" xfId="0" applyFont="1" applyFill="1"/>
    <xf numFmtId="4" fontId="4" fillId="0" borderId="0" xfId="0" applyNumberFormat="1" applyFont="1" applyFill="1"/>
    <xf numFmtId="4" fontId="4" fillId="0" borderId="0" xfId="1" applyNumberFormat="1" applyFont="1"/>
    <xf numFmtId="0" fontId="6" fillId="3" borderId="0" xfId="0" applyFont="1" applyFill="1" applyBorder="1" applyAlignment="1">
      <alignment horizontal="center"/>
    </xf>
    <xf numFmtId="0" fontId="0" fillId="7" borderId="0" xfId="0" applyFill="1" applyBorder="1"/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left" vertical="center"/>
    </xf>
    <xf numFmtId="179" fontId="14" fillId="7" borderId="0" xfId="1" applyFont="1" applyFill="1" applyBorder="1"/>
    <xf numFmtId="0" fontId="18" fillId="3" borderId="0" xfId="0" applyFont="1" applyFill="1" applyBorder="1"/>
    <xf numFmtId="0" fontId="6" fillId="7" borderId="0" xfId="0" applyFont="1" applyFill="1" applyBorder="1" applyAlignment="1"/>
    <xf numFmtId="0" fontId="0" fillId="3" borderId="6" xfId="0" applyFill="1" applyBorder="1"/>
    <xf numFmtId="0" fontId="0" fillId="3" borderId="15" xfId="0" applyFill="1" applyBorder="1"/>
    <xf numFmtId="0" fontId="0" fillId="3" borderId="16" xfId="0" applyFill="1" applyBorder="1"/>
    <xf numFmtId="0" fontId="11" fillId="3" borderId="17" xfId="0" applyFont="1" applyFill="1" applyBorder="1" applyAlignment="1"/>
    <xf numFmtId="0" fontId="9" fillId="3" borderId="17" xfId="0" applyFont="1" applyFill="1" applyBorder="1" applyAlignment="1">
      <alignment horizontal="center"/>
    </xf>
    <xf numFmtId="4" fontId="9" fillId="3" borderId="17" xfId="1" applyNumberFormat="1" applyFont="1" applyFill="1" applyBorder="1" applyAlignment="1">
      <alignment horizontal="right"/>
    </xf>
    <xf numFmtId="3" fontId="9" fillId="3" borderId="17" xfId="1" applyNumberFormat="1" applyFont="1" applyFill="1" applyBorder="1" applyAlignment="1">
      <alignment horizontal="right"/>
    </xf>
    <xf numFmtId="9" fontId="9" fillId="3" borderId="17" xfId="2" applyNumberFormat="1" applyFont="1" applyFill="1" applyBorder="1" applyAlignment="1">
      <alignment horizontal="right"/>
    </xf>
    <xf numFmtId="206" fontId="9" fillId="3" borderId="17" xfId="0" applyNumberFormat="1" applyFont="1" applyFill="1" applyBorder="1" applyAlignment="1">
      <alignment horizontal="right"/>
    </xf>
    <xf numFmtId="206" fontId="3" fillId="3" borderId="17" xfId="0" applyNumberFormat="1" applyFont="1" applyFill="1" applyBorder="1" applyAlignment="1">
      <alignment horizontal="right"/>
    </xf>
    <xf numFmtId="9" fontId="3" fillId="3" borderId="17" xfId="2" applyFont="1" applyFill="1" applyBorder="1" applyAlignment="1">
      <alignment horizontal="right"/>
    </xf>
    <xf numFmtId="0" fontId="0" fillId="3" borderId="18" xfId="0" applyFill="1" applyBorder="1"/>
    <xf numFmtId="0" fontId="5" fillId="0" borderId="0" xfId="0" applyFont="1" applyProtection="1"/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hidden="1"/>
    </xf>
    <xf numFmtId="0" fontId="17" fillId="0" borderId="8" xfId="0" applyFont="1" applyBorder="1" applyProtection="1">
      <protection hidden="1"/>
    </xf>
    <xf numFmtId="0" fontId="17" fillId="0" borderId="0" xfId="0" applyFont="1" applyBorder="1" applyProtection="1">
      <protection hidden="1"/>
    </xf>
    <xf numFmtId="179" fontId="0" fillId="3" borderId="0" xfId="1" applyFont="1" applyFill="1" applyBorder="1"/>
    <xf numFmtId="0" fontId="0" fillId="0" borderId="17" xfId="0" applyBorder="1"/>
    <xf numFmtId="0" fontId="0" fillId="3" borderId="17" xfId="0" applyFill="1" applyBorder="1"/>
    <xf numFmtId="179" fontId="0" fillId="3" borderId="17" xfId="1" applyFont="1" applyFill="1" applyBorder="1"/>
    <xf numFmtId="0" fontId="6" fillId="0" borderId="0" xfId="0" applyFont="1" applyAlignment="1">
      <alignment horizontal="center" wrapText="1"/>
    </xf>
    <xf numFmtId="0" fontId="9" fillId="5" borderId="3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685800</xdr:colOff>
      <xdr:row>6</xdr:row>
      <xdr:rowOff>57150</xdr:rowOff>
    </xdr:to>
    <xdr:pic>
      <xdr:nvPicPr>
        <xdr:cNvPr id="10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600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38100</xdr:rowOff>
    </xdr:from>
    <xdr:to>
      <xdr:col>0</xdr:col>
      <xdr:colOff>762000</xdr:colOff>
      <xdr:row>7</xdr:row>
      <xdr:rowOff>352425</xdr:rowOff>
    </xdr:to>
    <xdr:pic>
      <xdr:nvPicPr>
        <xdr:cNvPr id="31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38200"/>
          <a:ext cx="600075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0"/>
  <sheetViews>
    <sheetView zoomScale="75" zoomScaleNormal="75" workbookViewId="0">
      <selection activeCell="D14" sqref="D14"/>
    </sheetView>
  </sheetViews>
  <sheetFormatPr baseColWidth="10" defaultRowHeight="12.75" x14ac:dyDescent="0.2"/>
  <cols>
    <col min="1" max="1" width="15.7109375" customWidth="1"/>
    <col min="2" max="2" width="1.7109375" customWidth="1"/>
    <col min="3" max="3" width="43.140625" customWidth="1"/>
    <col min="4" max="4" width="13" bestFit="1" customWidth="1"/>
    <col min="5" max="5" width="1.7109375" customWidth="1"/>
    <col min="7" max="7" width="25.140625" bestFit="1" customWidth="1"/>
  </cols>
  <sheetData>
    <row r="1" spans="1:8" x14ac:dyDescent="0.2">
      <c r="A1" s="32"/>
      <c r="B1" s="32"/>
      <c r="C1" s="32"/>
      <c r="D1" s="32"/>
      <c r="E1" s="32"/>
      <c r="F1" s="32"/>
    </row>
    <row r="2" spans="1:8" x14ac:dyDescent="0.2">
      <c r="A2" s="32"/>
      <c r="B2" s="32"/>
      <c r="C2" s="32"/>
      <c r="D2" s="32"/>
      <c r="E2" s="32"/>
      <c r="F2" s="32"/>
    </row>
    <row r="3" spans="1:8" x14ac:dyDescent="0.2">
      <c r="A3" s="32"/>
      <c r="B3" s="32"/>
      <c r="C3" s="32"/>
      <c r="D3" s="32"/>
      <c r="E3" s="32"/>
      <c r="F3" s="32"/>
    </row>
    <row r="4" spans="1:8" x14ac:dyDescent="0.2">
      <c r="A4" s="32"/>
      <c r="B4" s="32"/>
      <c r="C4" s="32"/>
      <c r="D4" s="32"/>
      <c r="E4" s="32"/>
      <c r="F4" s="32"/>
    </row>
    <row r="5" spans="1:8" x14ac:dyDescent="0.2">
      <c r="A5" s="32"/>
      <c r="B5" s="32"/>
      <c r="C5" s="32"/>
      <c r="D5" s="32"/>
      <c r="E5" s="32"/>
      <c r="F5" s="32"/>
    </row>
    <row r="6" spans="1:8" x14ac:dyDescent="0.2">
      <c r="A6" s="32"/>
      <c r="B6" s="32"/>
      <c r="C6" s="32"/>
      <c r="D6" s="32"/>
      <c r="E6" s="32"/>
      <c r="F6" s="32"/>
    </row>
    <row r="7" spans="1:8" x14ac:dyDescent="0.2">
      <c r="A7" s="32"/>
      <c r="B7" s="32"/>
      <c r="C7" s="32"/>
      <c r="D7" s="32"/>
      <c r="E7" s="32"/>
      <c r="F7" s="32"/>
    </row>
    <row r="8" spans="1:8" ht="33.75" customHeight="1" x14ac:dyDescent="0.25">
      <c r="A8" s="33"/>
      <c r="B8" s="90" t="s">
        <v>21</v>
      </c>
      <c r="C8" s="90"/>
      <c r="D8" s="90"/>
      <c r="E8" s="90"/>
      <c r="F8" s="33"/>
      <c r="G8" s="14"/>
      <c r="H8" s="14"/>
    </row>
    <row r="9" spans="1:8" ht="18.75" thickBot="1" x14ac:dyDescent="0.3">
      <c r="A9" s="32"/>
      <c r="B9" s="32"/>
      <c r="C9" s="94"/>
      <c r="D9" s="94"/>
      <c r="E9" s="94"/>
      <c r="F9" s="94"/>
      <c r="G9" s="94"/>
      <c r="H9" s="94"/>
    </row>
    <row r="10" spans="1:8" x14ac:dyDescent="0.2">
      <c r="B10" s="38"/>
      <c r="C10" s="51"/>
      <c r="D10" s="51"/>
      <c r="E10" s="43"/>
      <c r="F10" s="32"/>
    </row>
    <row r="11" spans="1:8" ht="20.25" x14ac:dyDescent="0.3">
      <c r="A11" s="32"/>
      <c r="B11" s="39"/>
      <c r="C11" s="92" t="s">
        <v>11</v>
      </c>
      <c r="D11" s="92"/>
      <c r="E11" s="44"/>
      <c r="F11" s="34"/>
    </row>
    <row r="12" spans="1:8" ht="8.1" customHeight="1" x14ac:dyDescent="0.25">
      <c r="A12" s="32"/>
      <c r="B12" s="39"/>
      <c r="C12" s="93"/>
      <c r="D12" s="93"/>
      <c r="E12" s="45"/>
      <c r="F12" s="34"/>
    </row>
    <row r="13" spans="1:8" ht="20.100000000000001" customHeight="1" x14ac:dyDescent="0.2">
      <c r="A13" s="32"/>
      <c r="B13" s="39"/>
      <c r="C13" s="20" t="s">
        <v>14</v>
      </c>
      <c r="D13" s="21">
        <f>+D14/VALORES!$C$9</f>
        <v>4.5654082528533797</v>
      </c>
      <c r="E13" s="46"/>
      <c r="F13" s="32"/>
    </row>
    <row r="14" spans="1:8" ht="20.100000000000001" customHeight="1" x14ac:dyDescent="0.2">
      <c r="A14" s="32"/>
      <c r="B14" s="39"/>
      <c r="C14" s="25" t="s">
        <v>15</v>
      </c>
      <c r="D14" s="30">
        <v>4212</v>
      </c>
      <c r="E14" s="47"/>
      <c r="F14" s="32"/>
      <c r="G14" s="20"/>
    </row>
    <row r="15" spans="1:8" s="16" customFormat="1" ht="8.1" customHeight="1" x14ac:dyDescent="0.2">
      <c r="A15" s="32"/>
      <c r="B15" s="39"/>
      <c r="C15" s="91"/>
      <c r="D15" s="91"/>
      <c r="E15" s="47"/>
      <c r="F15" s="32"/>
      <c r="G15" s="20"/>
    </row>
    <row r="16" spans="1:8" ht="20.100000000000001" customHeight="1" x14ac:dyDescent="0.2">
      <c r="A16" s="32"/>
      <c r="B16" s="39"/>
      <c r="C16" s="25" t="s">
        <v>0</v>
      </c>
      <c r="D16" s="30">
        <v>4</v>
      </c>
      <c r="E16" s="47"/>
      <c r="F16" s="32"/>
      <c r="G16" s="20"/>
    </row>
    <row r="17" spans="1:7" s="16" customFormat="1" ht="8.1" customHeight="1" x14ac:dyDescent="0.2">
      <c r="A17" s="32"/>
      <c r="B17" s="40"/>
      <c r="C17" s="29"/>
      <c r="D17" s="29"/>
      <c r="E17" s="45"/>
      <c r="F17" s="32"/>
      <c r="G17" s="20"/>
    </row>
    <row r="18" spans="1:7" ht="20.100000000000001" customHeight="1" x14ac:dyDescent="0.2">
      <c r="A18" s="32"/>
      <c r="B18" s="39"/>
      <c r="C18" s="20" t="s">
        <v>22</v>
      </c>
      <c r="D18" s="21">
        <f>+D19/VALORES!$C$9</f>
        <v>21.678101865400667</v>
      </c>
      <c r="E18" s="46"/>
      <c r="F18" s="32"/>
    </row>
    <row r="19" spans="1:7" ht="20.100000000000001" customHeight="1" x14ac:dyDescent="0.2">
      <c r="A19" s="32"/>
      <c r="B19" s="39"/>
      <c r="C19" s="20" t="s">
        <v>17</v>
      </c>
      <c r="D19" s="31">
        <v>20000</v>
      </c>
      <c r="E19" s="47"/>
      <c r="F19" s="32"/>
    </row>
    <row r="20" spans="1:7" ht="20.100000000000001" customHeight="1" x14ac:dyDescent="0.2">
      <c r="A20" s="32"/>
      <c r="B20" s="39"/>
      <c r="C20" s="25" t="s">
        <v>1</v>
      </c>
      <c r="D20" s="26">
        <f>+D19/D16/VALORES!C6</f>
        <v>1.6514567499991741</v>
      </c>
      <c r="E20" s="46"/>
      <c r="F20" s="35"/>
    </row>
    <row r="21" spans="1:7" s="17" customFormat="1" ht="8.1" customHeight="1" x14ac:dyDescent="0.2">
      <c r="A21" s="37"/>
      <c r="B21" s="41"/>
      <c r="C21" s="91"/>
      <c r="D21" s="91"/>
      <c r="E21" s="45"/>
      <c r="F21" s="36"/>
    </row>
    <row r="22" spans="1:7" ht="20.100000000000001" customHeight="1" x14ac:dyDescent="0.2">
      <c r="A22" s="32"/>
      <c r="B22" s="39"/>
      <c r="C22" s="27" t="s">
        <v>2</v>
      </c>
      <c r="D22" s="28">
        <f>IF(D20&gt;3.43,25%,IF(2.22&lt;=D20,14%,IF(1&lt;=D20,8%,0%)))</f>
        <v>0.08</v>
      </c>
      <c r="E22" s="48"/>
      <c r="F22" s="35"/>
    </row>
    <row r="23" spans="1:7" s="16" customFormat="1" ht="8.1" customHeight="1" x14ac:dyDescent="0.2">
      <c r="A23" s="32"/>
      <c r="B23" s="39"/>
      <c r="C23" s="91"/>
      <c r="D23" s="91"/>
      <c r="E23" s="45"/>
      <c r="F23" s="36"/>
    </row>
    <row r="24" spans="1:7" ht="20.100000000000001" customHeight="1" x14ac:dyDescent="0.2">
      <c r="A24" s="32"/>
      <c r="B24" s="39"/>
      <c r="C24" s="20" t="s">
        <v>18</v>
      </c>
      <c r="D24" s="22">
        <f>+D13</f>
        <v>4.5654082528533797</v>
      </c>
      <c r="E24" s="49"/>
      <c r="F24" s="32"/>
    </row>
    <row r="25" spans="1:7" ht="20.100000000000001" customHeight="1" x14ac:dyDescent="0.25">
      <c r="A25" s="32"/>
      <c r="B25" s="39"/>
      <c r="C25" s="20" t="s">
        <v>4</v>
      </c>
      <c r="D25" s="23">
        <f>+D18*D22</f>
        <v>1.7342481492320534</v>
      </c>
      <c r="E25" s="50"/>
      <c r="F25" s="32"/>
    </row>
    <row r="26" spans="1:7" ht="20.100000000000001" customHeight="1" x14ac:dyDescent="0.25">
      <c r="A26" s="32"/>
      <c r="B26" s="39"/>
      <c r="C26" s="20" t="s">
        <v>5</v>
      </c>
      <c r="D26" s="23">
        <f>IF(D24-D25&gt;0,D24-D25,0)</f>
        <v>2.8311601036213263</v>
      </c>
      <c r="E26" s="50"/>
      <c r="F26" s="32"/>
    </row>
    <row r="27" spans="1:7" ht="20.100000000000001" customHeight="1" x14ac:dyDescent="0.25">
      <c r="A27" s="32"/>
      <c r="B27" s="39"/>
      <c r="C27" s="20" t="s">
        <v>6</v>
      </c>
      <c r="D27" s="24">
        <f>+D26/D24</f>
        <v>0.62013295346628672</v>
      </c>
      <c r="E27" s="52"/>
      <c r="F27" s="32"/>
    </row>
    <row r="28" spans="1:7" ht="8.1" customHeight="1" thickBot="1" x14ac:dyDescent="0.25">
      <c r="A28" s="32"/>
      <c r="B28" s="42"/>
      <c r="C28" s="55"/>
      <c r="D28" s="55"/>
      <c r="E28" s="54"/>
      <c r="F28" s="32"/>
    </row>
    <row r="29" spans="1:7" ht="8.1" customHeight="1" x14ac:dyDescent="0.2">
      <c r="A29" s="32"/>
      <c r="B29" s="35"/>
      <c r="C29" s="19"/>
      <c r="D29" s="19"/>
      <c r="E29" s="19"/>
      <c r="F29" s="32"/>
    </row>
    <row r="30" spans="1:7" ht="13.5" thickBot="1" x14ac:dyDescent="0.25">
      <c r="A30" s="32"/>
      <c r="B30" s="32"/>
      <c r="C30" s="32"/>
      <c r="D30" s="32"/>
      <c r="E30" s="32"/>
      <c r="F30" s="32"/>
    </row>
    <row r="31" spans="1:7" x14ac:dyDescent="0.2">
      <c r="A31" s="32"/>
      <c r="B31" s="38"/>
      <c r="C31" s="51"/>
      <c r="D31" s="51"/>
      <c r="E31" s="43"/>
      <c r="F31" s="32"/>
    </row>
    <row r="32" spans="1:7" ht="20.25" x14ac:dyDescent="0.3">
      <c r="A32" s="32"/>
      <c r="B32" s="39"/>
      <c r="C32" s="92" t="s">
        <v>12</v>
      </c>
      <c r="D32" s="92"/>
      <c r="E32" s="44"/>
      <c r="F32" s="32"/>
    </row>
    <row r="33" spans="1:6" ht="8.1" customHeight="1" x14ac:dyDescent="0.25">
      <c r="A33" s="32"/>
      <c r="B33" s="39"/>
      <c r="C33" s="93"/>
      <c r="D33" s="93"/>
      <c r="E33" s="45"/>
      <c r="F33" s="32"/>
    </row>
    <row r="34" spans="1:6" ht="20.100000000000001" customHeight="1" x14ac:dyDescent="0.2">
      <c r="A34" s="32"/>
      <c r="B34" s="39"/>
      <c r="C34" s="20" t="s">
        <v>14</v>
      </c>
      <c r="D34" s="21">
        <f>+D35/VALORES!$C$9</f>
        <v>3.7936678264451165</v>
      </c>
      <c r="E34" s="46"/>
      <c r="F34" s="32"/>
    </row>
    <row r="35" spans="1:6" ht="20.100000000000001" customHeight="1" x14ac:dyDescent="0.2">
      <c r="A35" s="32"/>
      <c r="B35" s="39"/>
      <c r="C35" s="25" t="s">
        <v>15</v>
      </c>
      <c r="D35" s="30">
        <v>3500</v>
      </c>
      <c r="E35" s="47"/>
      <c r="F35" s="32"/>
    </row>
    <row r="36" spans="1:6" ht="8.1" customHeight="1" x14ac:dyDescent="0.2">
      <c r="A36" s="32"/>
      <c r="B36" s="39"/>
      <c r="C36" s="91"/>
      <c r="D36" s="91"/>
      <c r="E36" s="47"/>
      <c r="F36" s="32"/>
    </row>
    <row r="37" spans="1:6" ht="20.100000000000001" customHeight="1" x14ac:dyDescent="0.2">
      <c r="A37" s="32"/>
      <c r="B37" s="39"/>
      <c r="C37" s="25" t="s">
        <v>0</v>
      </c>
      <c r="D37" s="30">
        <v>2</v>
      </c>
      <c r="E37" s="47"/>
      <c r="F37" s="32"/>
    </row>
    <row r="38" spans="1:6" ht="8.1" customHeight="1" x14ac:dyDescent="0.2">
      <c r="A38" s="32"/>
      <c r="B38" s="40"/>
      <c r="C38" s="29"/>
      <c r="D38" s="29"/>
      <c r="E38" s="45"/>
      <c r="F38" s="32"/>
    </row>
    <row r="39" spans="1:6" ht="20.100000000000001" customHeight="1" x14ac:dyDescent="0.2">
      <c r="A39" s="32"/>
      <c r="B39" s="39"/>
      <c r="C39" s="20" t="s">
        <v>19</v>
      </c>
      <c r="D39" s="21">
        <f>+D40/VALORES!$C$9</f>
        <v>17.776043529628545</v>
      </c>
      <c r="E39" s="46"/>
      <c r="F39" s="32"/>
    </row>
    <row r="40" spans="1:6" ht="20.100000000000001" customHeight="1" x14ac:dyDescent="0.2">
      <c r="A40" s="32"/>
      <c r="B40" s="39"/>
      <c r="C40" s="20" t="s">
        <v>17</v>
      </c>
      <c r="D40" s="31">
        <v>16400</v>
      </c>
      <c r="E40" s="47"/>
      <c r="F40" s="32"/>
    </row>
    <row r="41" spans="1:6" ht="20.100000000000001" customHeight="1" x14ac:dyDescent="0.2">
      <c r="A41" s="32"/>
      <c r="B41" s="39"/>
      <c r="C41" s="25" t="s">
        <v>1</v>
      </c>
      <c r="D41" s="26">
        <f>+D40/D37/VALORES!D6</f>
        <v>2.9248735527226293</v>
      </c>
      <c r="E41" s="46"/>
      <c r="F41" s="32"/>
    </row>
    <row r="42" spans="1:6" ht="8.1" customHeight="1" x14ac:dyDescent="0.2">
      <c r="A42" s="32"/>
      <c r="B42" s="41"/>
      <c r="C42" s="91"/>
      <c r="D42" s="91"/>
      <c r="E42" s="45"/>
      <c r="F42" s="32"/>
    </row>
    <row r="43" spans="1:6" ht="20.100000000000001" customHeight="1" x14ac:dyDescent="0.2">
      <c r="A43" s="32"/>
      <c r="B43" s="39"/>
      <c r="C43" s="27" t="s">
        <v>2</v>
      </c>
      <c r="D43" s="28">
        <f>IF(D41&gt;2.83,25%,IF(1.915&lt;=D41,14%,IF(1&lt;=D41,8%,0%)))</f>
        <v>0.25</v>
      </c>
      <c r="E43" s="48"/>
      <c r="F43" s="32"/>
    </row>
    <row r="44" spans="1:6" ht="8.1" customHeight="1" x14ac:dyDescent="0.2">
      <c r="A44" s="32"/>
      <c r="B44" s="39"/>
      <c r="C44" s="91"/>
      <c r="D44" s="91"/>
      <c r="E44" s="45"/>
      <c r="F44" s="32"/>
    </row>
    <row r="45" spans="1:6" ht="20.100000000000001" customHeight="1" x14ac:dyDescent="0.2">
      <c r="A45" s="32"/>
      <c r="B45" s="39"/>
      <c r="C45" s="20" t="s">
        <v>3</v>
      </c>
      <c r="D45" s="22">
        <f>+D34</f>
        <v>3.7936678264451165</v>
      </c>
      <c r="E45" s="49"/>
      <c r="F45" s="32"/>
    </row>
    <row r="46" spans="1:6" ht="20.100000000000001" customHeight="1" x14ac:dyDescent="0.25">
      <c r="A46" s="32"/>
      <c r="B46" s="39"/>
      <c r="C46" s="20" t="s">
        <v>4</v>
      </c>
      <c r="D46" s="23">
        <f>+IF(D39*D43&gt;D45,D45,D39*D43)</f>
        <v>3.7936678264451165</v>
      </c>
      <c r="E46" s="50"/>
      <c r="F46" s="32"/>
    </row>
    <row r="47" spans="1:6" ht="20.100000000000001" customHeight="1" x14ac:dyDescent="0.25">
      <c r="A47" s="32"/>
      <c r="B47" s="39"/>
      <c r="C47" s="20" t="s">
        <v>5</v>
      </c>
      <c r="D47" s="23">
        <f>IF(D45-D46&gt;0,D45-D46,0)</f>
        <v>0</v>
      </c>
      <c r="E47" s="50"/>
      <c r="F47" s="32"/>
    </row>
    <row r="48" spans="1:6" ht="20.100000000000001" customHeight="1" x14ac:dyDescent="0.25">
      <c r="A48" s="32"/>
      <c r="B48" s="39"/>
      <c r="C48" s="20" t="s">
        <v>6</v>
      </c>
      <c r="D48" s="24">
        <f>+D47/D45</f>
        <v>0</v>
      </c>
      <c r="E48" s="52"/>
      <c r="F48" s="32"/>
    </row>
    <row r="49" spans="1:6" s="18" customFormat="1" ht="8.1" customHeight="1" thickBot="1" x14ac:dyDescent="0.25">
      <c r="A49" s="35"/>
      <c r="B49" s="42"/>
      <c r="C49" s="53"/>
      <c r="D49" s="53"/>
      <c r="E49" s="54"/>
      <c r="F49" s="35"/>
    </row>
    <row r="50" spans="1:6" x14ac:dyDescent="0.2">
      <c r="A50" s="32"/>
      <c r="B50" s="32"/>
      <c r="C50" s="32"/>
      <c r="D50" s="32"/>
      <c r="E50" s="32"/>
      <c r="F50" s="32"/>
    </row>
    <row r="51" spans="1:6" x14ac:dyDescent="0.2">
      <c r="A51" s="32"/>
      <c r="B51" s="32"/>
      <c r="C51" s="32"/>
      <c r="D51" s="32"/>
      <c r="E51" s="32"/>
      <c r="F51" s="32"/>
    </row>
    <row r="52" spans="1:6" x14ac:dyDescent="0.2">
      <c r="A52" s="32"/>
      <c r="B52" s="32"/>
      <c r="C52" s="32"/>
      <c r="D52" s="32"/>
      <c r="E52" s="32"/>
      <c r="F52" s="32"/>
    </row>
    <row r="53" spans="1:6" x14ac:dyDescent="0.2">
      <c r="A53" s="32"/>
      <c r="F53" s="32"/>
    </row>
    <row r="54" spans="1:6" ht="18" x14ac:dyDescent="0.25">
      <c r="A54" s="32"/>
      <c r="C54" s="56" t="s">
        <v>24</v>
      </c>
      <c r="D54" s="56"/>
      <c r="E54" s="56"/>
      <c r="F54" s="57"/>
    </row>
    <row r="55" spans="1:6" ht="18" x14ac:dyDescent="0.25">
      <c r="A55" s="32"/>
      <c r="C55" s="56"/>
      <c r="D55" s="56"/>
      <c r="E55" s="56"/>
      <c r="F55" s="57"/>
    </row>
    <row r="56" spans="1:6" ht="18" x14ac:dyDescent="0.25">
      <c r="A56" s="32"/>
      <c r="C56" s="56" t="s">
        <v>27</v>
      </c>
      <c r="D56" s="56"/>
      <c r="E56" s="56"/>
      <c r="F56" s="57"/>
    </row>
    <row r="57" spans="1:6" ht="18" x14ac:dyDescent="0.25">
      <c r="C57" s="56" t="s">
        <v>25</v>
      </c>
      <c r="D57" s="56"/>
      <c r="E57" s="56"/>
      <c r="F57" s="56"/>
    </row>
    <row r="58" spans="1:6" ht="18" x14ac:dyDescent="0.25">
      <c r="C58" s="56" t="s">
        <v>26</v>
      </c>
      <c r="D58" s="56"/>
      <c r="E58" s="56"/>
      <c r="F58" s="56"/>
    </row>
    <row r="59" spans="1:6" ht="18" x14ac:dyDescent="0.25">
      <c r="C59" s="56"/>
      <c r="D59" s="56"/>
      <c r="E59" s="56"/>
      <c r="F59" s="56"/>
    </row>
    <row r="60" spans="1:6" ht="18" x14ac:dyDescent="0.25">
      <c r="C60" s="56" t="s">
        <v>28</v>
      </c>
      <c r="D60" s="56"/>
      <c r="E60" s="56"/>
      <c r="F60" s="56"/>
    </row>
  </sheetData>
  <mergeCells count="12">
    <mergeCell ref="C32:D32"/>
    <mergeCell ref="C36:D36"/>
    <mergeCell ref="C42:D42"/>
    <mergeCell ref="C44:D44"/>
    <mergeCell ref="C33:D33"/>
    <mergeCell ref="C9:H9"/>
    <mergeCell ref="B8:E8"/>
    <mergeCell ref="C21:D21"/>
    <mergeCell ref="C23:D23"/>
    <mergeCell ref="C11:D11"/>
    <mergeCell ref="C15:D15"/>
    <mergeCell ref="C12:D12"/>
  </mergeCells>
  <phoneticPr fontId="0" type="noConversion"/>
  <printOptions horizontalCentered="1"/>
  <pageMargins left="0.75" right="0.75" top="0.51181102362204722" bottom="1" header="0" footer="0"/>
  <pageSetup paperSize="9" orientation="portrait" r:id="rId1"/>
  <headerFooter alignWithMargins="0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9"/>
  <sheetViews>
    <sheetView tabSelected="1" zoomScale="75" workbookViewId="0"/>
  </sheetViews>
  <sheetFormatPr baseColWidth="10" defaultRowHeight="12.75" x14ac:dyDescent="0.2"/>
  <cols>
    <col min="1" max="1" width="15.7109375" customWidth="1"/>
    <col min="2" max="2" width="1.7109375" customWidth="1"/>
    <col min="3" max="3" width="43.140625" customWidth="1"/>
    <col min="4" max="4" width="17.85546875" bestFit="1" customWidth="1"/>
    <col min="5" max="5" width="1.7109375" customWidth="1"/>
    <col min="7" max="7" width="15.140625" customWidth="1"/>
    <col min="8" max="8" width="18.42578125" customWidth="1"/>
    <col min="10" max="10" width="13.5703125" customWidth="1"/>
    <col min="11" max="11" width="24" customWidth="1"/>
  </cols>
  <sheetData>
    <row r="1" spans="1:13" x14ac:dyDescent="0.2">
      <c r="A1" s="35"/>
      <c r="B1" s="35"/>
      <c r="C1" s="35"/>
      <c r="D1" s="35"/>
      <c r="E1" s="35"/>
      <c r="F1" s="35"/>
      <c r="G1" s="61"/>
      <c r="H1" s="61"/>
      <c r="I1" s="18"/>
      <c r="J1" s="18"/>
      <c r="K1" s="18"/>
      <c r="L1" s="18"/>
      <c r="M1" s="18"/>
    </row>
    <row r="2" spans="1:13" x14ac:dyDescent="0.2">
      <c r="A2" s="35"/>
      <c r="B2" s="35"/>
      <c r="C2" s="35"/>
      <c r="D2" s="35"/>
      <c r="E2" s="35"/>
      <c r="F2" s="35"/>
      <c r="G2" s="61"/>
      <c r="H2" s="61"/>
    </row>
    <row r="3" spans="1:13" x14ac:dyDescent="0.2">
      <c r="A3" s="35"/>
      <c r="B3" s="35"/>
      <c r="C3" s="35"/>
      <c r="D3" s="35"/>
      <c r="E3" s="35"/>
      <c r="F3" s="35"/>
      <c r="G3" s="61"/>
      <c r="H3" s="61"/>
    </row>
    <row r="4" spans="1:13" ht="24.75" customHeight="1" x14ac:dyDescent="0.25">
      <c r="A4" s="35"/>
      <c r="B4" s="35"/>
      <c r="C4" s="65" t="s">
        <v>31</v>
      </c>
      <c r="D4" s="65" t="s">
        <v>30</v>
      </c>
      <c r="E4" s="35"/>
      <c r="F4" s="35"/>
      <c r="G4" s="80" t="s">
        <v>35</v>
      </c>
      <c r="H4" s="80" t="s">
        <v>36</v>
      </c>
      <c r="I4" s="80" t="s">
        <v>37</v>
      </c>
      <c r="J4" s="80" t="s">
        <v>38</v>
      </c>
      <c r="K4" s="81" t="s">
        <v>39</v>
      </c>
    </row>
    <row r="5" spans="1:13" ht="100.5" customHeight="1" x14ac:dyDescent="0.2">
      <c r="A5" s="35"/>
      <c r="B5" s="35"/>
      <c r="D5" s="35"/>
      <c r="E5" s="35"/>
      <c r="F5" s="35"/>
      <c r="G5" s="82" t="s">
        <v>40</v>
      </c>
      <c r="H5" s="82" t="s">
        <v>42</v>
      </c>
      <c r="I5" s="82" t="s">
        <v>43</v>
      </c>
      <c r="J5" s="82" t="s">
        <v>41</v>
      </c>
      <c r="K5" s="83" t="s">
        <v>44</v>
      </c>
    </row>
    <row r="6" spans="1:13" x14ac:dyDescent="0.2">
      <c r="A6" s="35"/>
      <c r="B6" s="35"/>
      <c r="C6" s="35"/>
      <c r="D6" s="35"/>
      <c r="E6" s="35"/>
      <c r="F6" s="35"/>
      <c r="G6" s="61"/>
      <c r="H6" s="61"/>
    </row>
    <row r="7" spans="1:13" x14ac:dyDescent="0.2">
      <c r="A7" s="35"/>
      <c r="B7" s="35"/>
      <c r="C7" s="35"/>
      <c r="D7" s="35"/>
      <c r="E7" s="35"/>
      <c r="F7" s="35"/>
      <c r="G7" s="61"/>
      <c r="H7" s="61"/>
    </row>
    <row r="8" spans="1:13" ht="33.75" customHeight="1" x14ac:dyDescent="0.25">
      <c r="A8" s="60"/>
      <c r="B8" s="95" t="s">
        <v>32</v>
      </c>
      <c r="C8" s="95"/>
      <c r="D8" s="95"/>
      <c r="E8" s="95"/>
      <c r="F8" s="60"/>
      <c r="G8" s="62"/>
      <c r="H8" s="62"/>
    </row>
    <row r="9" spans="1:13" ht="18" x14ac:dyDescent="0.25">
      <c r="A9" s="35"/>
      <c r="B9" s="35"/>
      <c r="C9" s="66"/>
      <c r="D9" s="66"/>
      <c r="E9" s="66"/>
      <c r="F9" s="66"/>
      <c r="G9" s="66"/>
      <c r="H9" s="66"/>
    </row>
    <row r="10" spans="1:13" x14ac:dyDescent="0.2">
      <c r="A10" s="87"/>
      <c r="B10" s="68"/>
      <c r="C10" s="68"/>
      <c r="D10" s="68"/>
      <c r="E10" s="69"/>
      <c r="F10" s="35"/>
      <c r="G10" s="61"/>
      <c r="H10" s="61"/>
    </row>
    <row r="11" spans="1:13" ht="20.25" x14ac:dyDescent="0.3">
      <c r="A11" s="88"/>
      <c r="B11" s="35"/>
      <c r="C11" s="92" t="s">
        <v>11</v>
      </c>
      <c r="D11" s="92"/>
      <c r="E11" s="70"/>
      <c r="F11" s="36"/>
      <c r="G11" s="61"/>
      <c r="H11" s="61"/>
    </row>
    <row r="12" spans="1:13" ht="8.1" customHeight="1" x14ac:dyDescent="0.25">
      <c r="A12" s="88"/>
      <c r="B12" s="35"/>
      <c r="C12" s="93"/>
      <c r="D12" s="93"/>
      <c r="E12" s="71"/>
      <c r="F12" s="36"/>
      <c r="G12" s="61"/>
      <c r="H12" s="61"/>
    </row>
    <row r="13" spans="1:13" ht="20.100000000000001" customHeight="1" x14ac:dyDescent="0.2">
      <c r="A13" s="88"/>
      <c r="B13" s="35"/>
      <c r="C13" s="20" t="s">
        <v>14</v>
      </c>
      <c r="D13" s="21">
        <f>+D14/VALORES!C9</f>
        <v>11.922956025970366</v>
      </c>
      <c r="E13" s="72"/>
      <c r="F13" s="35"/>
      <c r="G13" s="61"/>
      <c r="H13" s="61"/>
    </row>
    <row r="14" spans="1:13" ht="20.100000000000001" customHeight="1" x14ac:dyDescent="0.2">
      <c r="A14" s="88"/>
      <c r="B14" s="35"/>
      <c r="C14" s="25" t="s">
        <v>15</v>
      </c>
      <c r="D14" s="30">
        <v>11000</v>
      </c>
      <c r="E14" s="73"/>
      <c r="F14" s="35"/>
      <c r="G14" s="63"/>
      <c r="H14" s="61"/>
    </row>
    <row r="15" spans="1:13" s="16" customFormat="1" ht="8.1" customHeight="1" x14ac:dyDescent="0.2">
      <c r="A15" s="88"/>
      <c r="B15" s="35"/>
      <c r="C15" s="91"/>
      <c r="D15" s="91"/>
      <c r="E15" s="73"/>
      <c r="F15" s="35"/>
      <c r="G15" s="63"/>
      <c r="H15" s="61"/>
    </row>
    <row r="16" spans="1:13" ht="20.100000000000001" customHeight="1" x14ac:dyDescent="0.2">
      <c r="A16" s="88"/>
      <c r="B16" s="35"/>
      <c r="C16" s="25" t="s">
        <v>0</v>
      </c>
      <c r="D16" s="30">
        <v>4</v>
      </c>
      <c r="E16" s="73"/>
      <c r="F16" s="35"/>
      <c r="G16" s="63"/>
      <c r="H16" s="61"/>
    </row>
    <row r="17" spans="1:8" s="16" customFormat="1" ht="8.1" customHeight="1" x14ac:dyDescent="0.2">
      <c r="A17" s="88"/>
      <c r="B17" s="36"/>
      <c r="C17" s="29"/>
      <c r="D17" s="29"/>
      <c r="E17" s="71"/>
      <c r="F17" s="35"/>
      <c r="G17" s="63"/>
      <c r="H17" s="61"/>
    </row>
    <row r="18" spans="1:8" ht="20.100000000000001" customHeight="1" x14ac:dyDescent="0.2">
      <c r="A18" s="88"/>
      <c r="B18" s="35"/>
      <c r="C18" s="20" t="s">
        <v>23</v>
      </c>
      <c r="D18" s="21">
        <f>+D19/VALORES!C10</f>
        <v>43.561507836006115</v>
      </c>
      <c r="E18" s="72"/>
      <c r="F18" s="35"/>
      <c r="G18" s="61"/>
      <c r="H18" s="61"/>
    </row>
    <row r="19" spans="1:8" ht="20.100000000000001" customHeight="1" x14ac:dyDescent="0.2">
      <c r="A19" s="88"/>
      <c r="B19" s="35"/>
      <c r="C19" s="20" t="s">
        <v>20</v>
      </c>
      <c r="D19" s="31">
        <v>43000</v>
      </c>
      <c r="E19" s="73"/>
      <c r="F19" s="35"/>
      <c r="G19" s="61"/>
      <c r="H19" s="61"/>
    </row>
    <row r="20" spans="1:8" ht="20.100000000000001" customHeight="1" x14ac:dyDescent="0.2">
      <c r="A20" s="88"/>
      <c r="B20" s="35"/>
      <c r="C20" s="25" t="s">
        <v>1</v>
      </c>
      <c r="D20" s="26">
        <f>+D19/D16/VALORES!C6</f>
        <v>3.5506320124982245</v>
      </c>
      <c r="E20" s="72"/>
      <c r="F20" s="35"/>
      <c r="G20" s="61"/>
      <c r="H20" s="61"/>
    </row>
    <row r="21" spans="1:8" s="17" customFormat="1" ht="8.1" customHeight="1" x14ac:dyDescent="0.2">
      <c r="A21" s="89"/>
      <c r="B21" s="86"/>
      <c r="C21" s="91"/>
      <c r="D21" s="91"/>
      <c r="E21" s="71"/>
      <c r="F21" s="36"/>
      <c r="G21" s="64"/>
      <c r="H21" s="64"/>
    </row>
    <row r="22" spans="1:8" ht="20.100000000000001" customHeight="1" x14ac:dyDescent="0.2">
      <c r="A22" s="88"/>
      <c r="B22" s="35"/>
      <c r="C22" s="27" t="s">
        <v>2</v>
      </c>
      <c r="D22" s="28">
        <v>0.2</v>
      </c>
      <c r="E22" s="74"/>
      <c r="F22" s="35"/>
      <c r="G22" s="61"/>
      <c r="H22" s="61"/>
    </row>
    <row r="23" spans="1:8" s="16" customFormat="1" ht="8.1" customHeight="1" x14ac:dyDescent="0.2">
      <c r="A23" s="88"/>
      <c r="B23" s="35"/>
      <c r="C23" s="91"/>
      <c r="D23" s="91"/>
      <c r="E23" s="71"/>
      <c r="F23" s="36"/>
      <c r="G23" s="61"/>
      <c r="H23" s="61"/>
    </row>
    <row r="24" spans="1:8" ht="20.100000000000001" customHeight="1" x14ac:dyDescent="0.2">
      <c r="A24" s="88"/>
      <c r="B24" s="35"/>
      <c r="C24" s="20" t="s">
        <v>18</v>
      </c>
      <c r="D24" s="22">
        <f>+D13</f>
        <v>11.922956025970366</v>
      </c>
      <c r="E24" s="75"/>
      <c r="F24" s="35"/>
      <c r="G24" s="61"/>
      <c r="H24" s="61"/>
    </row>
    <row r="25" spans="1:8" ht="20.100000000000001" customHeight="1" x14ac:dyDescent="0.25">
      <c r="A25" s="88"/>
      <c r="B25" s="35"/>
      <c r="C25" s="20" t="s">
        <v>4</v>
      </c>
      <c r="D25" s="23">
        <f>+IF(D18*D22&gt;D24*0.5,D18*D22,D24*0.5)</f>
        <v>8.712301567201223</v>
      </c>
      <c r="E25" s="76"/>
      <c r="F25" s="35"/>
      <c r="G25" s="61"/>
      <c r="H25" s="61"/>
    </row>
    <row r="26" spans="1:8" ht="20.100000000000001" customHeight="1" x14ac:dyDescent="0.25">
      <c r="A26" s="88"/>
      <c r="B26" s="35"/>
      <c r="C26" s="20" t="s">
        <v>5</v>
      </c>
      <c r="D26" s="23">
        <f>IF(D24-D25&gt;0,D24-D25,0)</f>
        <v>3.2106544587691435</v>
      </c>
      <c r="E26" s="76"/>
      <c r="F26" s="35"/>
      <c r="G26" s="61"/>
      <c r="H26" s="61"/>
    </row>
    <row r="27" spans="1:8" ht="20.100000000000001" customHeight="1" x14ac:dyDescent="0.25">
      <c r="A27" s="88"/>
      <c r="B27" s="35"/>
      <c r="C27" s="20" t="s">
        <v>6</v>
      </c>
      <c r="D27" s="24">
        <f>+D26/D24</f>
        <v>0.26928342701052943</v>
      </c>
      <c r="E27" s="77"/>
      <c r="F27" s="35"/>
      <c r="G27" s="61"/>
      <c r="H27" s="61"/>
    </row>
    <row r="28" spans="1:8" ht="8.1" customHeight="1" x14ac:dyDescent="0.2">
      <c r="A28" s="88"/>
      <c r="B28" s="67"/>
      <c r="C28" s="67"/>
      <c r="D28" s="67"/>
      <c r="E28" s="78"/>
      <c r="F28" s="35"/>
      <c r="G28" s="61"/>
      <c r="H28" s="61"/>
    </row>
    <row r="29" spans="1:8" ht="8.1" customHeight="1" x14ac:dyDescent="0.2">
      <c r="A29" s="35"/>
      <c r="B29" s="35"/>
      <c r="C29" s="19"/>
      <c r="D29" s="19"/>
      <c r="E29" s="19"/>
      <c r="F29" s="35"/>
      <c r="G29" s="61"/>
      <c r="H29" s="61"/>
    </row>
    <row r="30" spans="1:8" ht="13.5" thickBot="1" x14ac:dyDescent="0.25">
      <c r="A30" s="32"/>
      <c r="B30" s="32"/>
      <c r="C30" s="32"/>
      <c r="D30" s="32"/>
      <c r="E30" s="32"/>
      <c r="F30" s="32"/>
      <c r="H30" s="18"/>
    </row>
    <row r="31" spans="1:8" x14ac:dyDescent="0.2">
      <c r="A31" s="32"/>
      <c r="B31" s="38"/>
      <c r="C31" s="51"/>
      <c r="D31" s="51"/>
      <c r="E31" s="43"/>
      <c r="F31" s="32"/>
      <c r="H31" s="18"/>
    </row>
    <row r="32" spans="1:8" ht="20.25" x14ac:dyDescent="0.3">
      <c r="A32" s="32"/>
      <c r="B32" s="39"/>
      <c r="C32" s="92" t="s">
        <v>12</v>
      </c>
      <c r="D32" s="92"/>
      <c r="E32" s="44"/>
      <c r="F32" s="32"/>
      <c r="H32" s="18"/>
    </row>
    <row r="33" spans="1:6" ht="8.1" customHeight="1" x14ac:dyDescent="0.25">
      <c r="A33" s="32"/>
      <c r="B33" s="39"/>
      <c r="C33" s="93"/>
      <c r="D33" s="93"/>
      <c r="E33" s="45"/>
      <c r="F33" s="32"/>
    </row>
    <row r="34" spans="1:6" ht="20.100000000000001" customHeight="1" x14ac:dyDescent="0.2">
      <c r="A34" s="32"/>
      <c r="B34" s="39"/>
      <c r="C34" s="20" t="s">
        <v>14</v>
      </c>
      <c r="D34" s="21">
        <f>+D35/VALORES!$C$9</f>
        <v>9.3215838021222854</v>
      </c>
      <c r="E34" s="46"/>
      <c r="F34" s="32"/>
    </row>
    <row r="35" spans="1:6" ht="20.100000000000001" customHeight="1" x14ac:dyDescent="0.2">
      <c r="A35" s="32"/>
      <c r="B35" s="39"/>
      <c r="C35" s="25" t="s">
        <v>15</v>
      </c>
      <c r="D35" s="30">
        <v>8600</v>
      </c>
      <c r="E35" s="47"/>
      <c r="F35" s="32"/>
    </row>
    <row r="36" spans="1:6" ht="8.1" customHeight="1" x14ac:dyDescent="0.2">
      <c r="A36" s="32"/>
      <c r="B36" s="39"/>
      <c r="C36" s="91"/>
      <c r="D36" s="91"/>
      <c r="E36" s="47"/>
      <c r="F36" s="32"/>
    </row>
    <row r="37" spans="1:6" ht="20.100000000000001" customHeight="1" x14ac:dyDescent="0.2">
      <c r="A37" s="32"/>
      <c r="B37" s="39"/>
      <c r="C37" s="25" t="s">
        <v>0</v>
      </c>
      <c r="D37" s="30">
        <v>2</v>
      </c>
      <c r="E37" s="47"/>
      <c r="F37" s="32"/>
    </row>
    <row r="38" spans="1:6" ht="8.1" customHeight="1" x14ac:dyDescent="0.2">
      <c r="A38" s="32"/>
      <c r="B38" s="40"/>
      <c r="C38" s="29"/>
      <c r="D38" s="29"/>
      <c r="E38" s="45"/>
      <c r="F38" s="32"/>
    </row>
    <row r="39" spans="1:6" ht="20.100000000000001" customHeight="1" x14ac:dyDescent="0.2">
      <c r="A39" s="32"/>
      <c r="B39" s="39"/>
      <c r="C39" s="20" t="s">
        <v>23</v>
      </c>
      <c r="D39" s="21">
        <f>+D40/VALORES!$C$10</f>
        <v>30.391749653027524</v>
      </c>
      <c r="E39" s="46"/>
      <c r="F39" s="32"/>
    </row>
    <row r="40" spans="1:6" ht="20.100000000000001" customHeight="1" x14ac:dyDescent="0.2">
      <c r="A40" s="32"/>
      <c r="B40" s="39"/>
      <c r="C40" s="20" t="s">
        <v>20</v>
      </c>
      <c r="D40" s="31">
        <v>30000</v>
      </c>
      <c r="E40" s="47"/>
      <c r="F40" s="32"/>
    </row>
    <row r="41" spans="1:6" ht="20.100000000000001" customHeight="1" x14ac:dyDescent="0.2">
      <c r="A41" s="32"/>
      <c r="B41" s="39"/>
      <c r="C41" s="25" t="s">
        <v>1</v>
      </c>
      <c r="D41" s="26">
        <f>+D40/D37/VALORES!D6</f>
        <v>5.3503784501023706</v>
      </c>
      <c r="E41" s="46"/>
      <c r="F41" s="32"/>
    </row>
    <row r="42" spans="1:6" ht="8.1" customHeight="1" x14ac:dyDescent="0.2">
      <c r="A42" s="32"/>
      <c r="B42" s="41"/>
      <c r="C42" s="91"/>
      <c r="D42" s="91"/>
      <c r="E42" s="45"/>
      <c r="F42" s="32"/>
    </row>
    <row r="43" spans="1:6" ht="20.100000000000001" customHeight="1" x14ac:dyDescent="0.2">
      <c r="A43" s="32"/>
      <c r="B43" s="39"/>
      <c r="C43" s="27" t="s">
        <v>2</v>
      </c>
      <c r="D43" s="28">
        <v>0.2</v>
      </c>
      <c r="E43" s="48"/>
      <c r="F43" s="32"/>
    </row>
    <row r="44" spans="1:6" ht="8.1" customHeight="1" x14ac:dyDescent="0.2">
      <c r="A44" s="32"/>
      <c r="B44" s="39"/>
      <c r="C44" s="91"/>
      <c r="D44" s="91"/>
      <c r="E44" s="45"/>
      <c r="F44" s="32"/>
    </row>
    <row r="45" spans="1:6" ht="20.100000000000001" customHeight="1" x14ac:dyDescent="0.2">
      <c r="A45" s="32"/>
      <c r="B45" s="39"/>
      <c r="C45" s="20" t="s">
        <v>3</v>
      </c>
      <c r="D45" s="22">
        <f>+D34</f>
        <v>9.3215838021222854</v>
      </c>
      <c r="E45" s="49"/>
      <c r="F45" s="32"/>
    </row>
    <row r="46" spans="1:6" ht="20.100000000000001" customHeight="1" x14ac:dyDescent="0.25">
      <c r="A46" s="32"/>
      <c r="B46" s="39"/>
      <c r="C46" s="20" t="s">
        <v>4</v>
      </c>
      <c r="D46" s="23">
        <f>+IF(D39*D43&gt;D45*0.5,D39*D43,D45*0.5)</f>
        <v>6.0783499306055049</v>
      </c>
      <c r="E46" s="50"/>
      <c r="F46" s="32"/>
    </row>
    <row r="47" spans="1:6" ht="20.100000000000001" customHeight="1" x14ac:dyDescent="0.25">
      <c r="A47" s="32"/>
      <c r="B47" s="39"/>
      <c r="C47" s="20" t="s">
        <v>5</v>
      </c>
      <c r="D47" s="23">
        <f>IF(D45-D46&gt;0,D45-D46,0)</f>
        <v>3.2432338715167806</v>
      </c>
      <c r="E47" s="50"/>
      <c r="F47" s="32"/>
    </row>
    <row r="48" spans="1:6" ht="20.100000000000001" customHeight="1" x14ac:dyDescent="0.25">
      <c r="A48" s="32"/>
      <c r="B48" s="39"/>
      <c r="C48" s="20" t="s">
        <v>6</v>
      </c>
      <c r="D48" s="24">
        <f>+D47/D45</f>
        <v>0.34792734157240313</v>
      </c>
      <c r="E48" s="52"/>
      <c r="F48" s="32"/>
    </row>
    <row r="49" spans="1:6" s="18" customFormat="1" ht="8.1" customHeight="1" thickBot="1" x14ac:dyDescent="0.25">
      <c r="A49" s="35"/>
      <c r="B49" s="42"/>
      <c r="C49" s="53"/>
      <c r="D49" s="53"/>
      <c r="E49" s="54"/>
      <c r="F49" s="35"/>
    </row>
    <row r="50" spans="1:6" x14ac:dyDescent="0.2">
      <c r="A50" s="32"/>
      <c r="B50" s="32"/>
      <c r="C50" s="32"/>
      <c r="D50" s="32"/>
      <c r="E50" s="32"/>
      <c r="F50" s="32"/>
    </row>
    <row r="51" spans="1:6" x14ac:dyDescent="0.2">
      <c r="A51" s="32"/>
      <c r="B51" s="32"/>
      <c r="C51" s="32"/>
      <c r="D51" s="32"/>
      <c r="E51" s="32"/>
      <c r="F51" s="32"/>
    </row>
    <row r="52" spans="1:6" x14ac:dyDescent="0.2">
      <c r="A52" s="32"/>
      <c r="B52" s="32"/>
      <c r="C52" s="32"/>
      <c r="D52" s="32"/>
      <c r="E52" s="32"/>
      <c r="F52" s="32"/>
    </row>
    <row r="53" spans="1:6" x14ac:dyDescent="0.2">
      <c r="A53" s="32"/>
      <c r="B53" s="32"/>
      <c r="C53" s="32"/>
      <c r="D53" s="32"/>
      <c r="E53" s="32"/>
      <c r="F53" s="32"/>
    </row>
    <row r="54" spans="1:6" ht="18" x14ac:dyDescent="0.25">
      <c r="A54" s="32"/>
      <c r="B54" s="56"/>
      <c r="C54" s="84" t="s">
        <v>45</v>
      </c>
      <c r="D54" s="85"/>
      <c r="E54" s="85"/>
      <c r="F54" s="85"/>
    </row>
    <row r="55" spans="1:6" ht="18" x14ac:dyDescent="0.25">
      <c r="A55" s="32"/>
      <c r="B55" s="56"/>
      <c r="C55" s="32"/>
      <c r="D55" s="32"/>
      <c r="E55" s="32"/>
      <c r="F55" s="32"/>
    </row>
    <row r="56" spans="1:6" ht="18" x14ac:dyDescent="0.25">
      <c r="A56" s="32"/>
      <c r="B56" s="56"/>
      <c r="C56" s="32"/>
      <c r="D56" s="32"/>
      <c r="E56" s="32"/>
      <c r="F56" s="32"/>
    </row>
    <row r="57" spans="1:6" ht="18" x14ac:dyDescent="0.25">
      <c r="B57" s="56"/>
      <c r="C57" s="32"/>
      <c r="D57" s="32"/>
      <c r="E57" s="32"/>
      <c r="F57" s="32"/>
    </row>
    <row r="58" spans="1:6" ht="18" x14ac:dyDescent="0.25">
      <c r="B58" s="56"/>
      <c r="C58" s="32"/>
      <c r="D58" s="32"/>
      <c r="E58" s="32"/>
      <c r="F58" s="32"/>
    </row>
    <row r="59" spans="1:6" ht="18" x14ac:dyDescent="0.25">
      <c r="B59" s="56"/>
      <c r="C59" s="32"/>
      <c r="D59" s="32"/>
      <c r="E59" s="32"/>
      <c r="F59" s="32"/>
    </row>
  </sheetData>
  <mergeCells count="11">
    <mergeCell ref="B8:E8"/>
    <mergeCell ref="C11:D11"/>
    <mergeCell ref="C12:D12"/>
    <mergeCell ref="C15:D15"/>
    <mergeCell ref="C21:D21"/>
    <mergeCell ref="C23:D23"/>
    <mergeCell ref="C32:D32"/>
    <mergeCell ref="C33:D33"/>
    <mergeCell ref="C36:D36"/>
    <mergeCell ref="C42:D42"/>
    <mergeCell ref="C44:D44"/>
  </mergeCells>
  <phoneticPr fontId="0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6" sqref="B6"/>
    </sheetView>
  </sheetViews>
  <sheetFormatPr baseColWidth="10" defaultRowHeight="12.75" x14ac:dyDescent="0.2"/>
  <cols>
    <col min="3" max="3" width="15.42578125" customWidth="1"/>
  </cols>
  <sheetData>
    <row r="1" spans="1:6" x14ac:dyDescent="0.2">
      <c r="A1" s="1" t="s">
        <v>13</v>
      </c>
      <c r="B1" s="1"/>
      <c r="C1" s="1"/>
      <c r="D1" s="1"/>
      <c r="E1" s="2"/>
    </row>
    <row r="2" spans="1:6" ht="15.75" x14ac:dyDescent="0.25">
      <c r="A2" s="2"/>
      <c r="B2" s="3"/>
      <c r="C2" s="3"/>
      <c r="D2" s="3"/>
      <c r="E2" s="3"/>
    </row>
    <row r="3" spans="1:6" ht="21.75" customHeight="1" x14ac:dyDescent="0.25">
      <c r="A3" s="4"/>
      <c r="B3" s="4"/>
      <c r="C3" s="11" t="s">
        <v>11</v>
      </c>
      <c r="D3" s="11" t="s">
        <v>7</v>
      </c>
      <c r="E3" s="3"/>
    </row>
    <row r="4" spans="1:6" ht="15.75" x14ac:dyDescent="0.25">
      <c r="A4" s="5" t="s">
        <v>8</v>
      </c>
      <c r="B4" s="6" t="s">
        <v>9</v>
      </c>
      <c r="C4" s="12" t="s">
        <v>10</v>
      </c>
      <c r="D4" s="12" t="s">
        <v>10</v>
      </c>
      <c r="E4" s="3"/>
    </row>
    <row r="5" spans="1:6" ht="15.75" x14ac:dyDescent="0.25">
      <c r="A5" s="5"/>
      <c r="B5" s="6"/>
      <c r="C5" s="7"/>
      <c r="D5" s="8"/>
      <c r="E5" s="3"/>
      <c r="F5" s="59"/>
    </row>
    <row r="6" spans="1:6" ht="15.75" x14ac:dyDescent="0.25">
      <c r="A6" s="9">
        <v>2017</v>
      </c>
      <c r="B6" s="10" t="s">
        <v>47</v>
      </c>
      <c r="C6" s="13">
        <v>3027.63</v>
      </c>
      <c r="D6" s="13">
        <v>2803.54</v>
      </c>
      <c r="E6" s="3"/>
      <c r="F6" s="58"/>
    </row>
    <row r="8" spans="1:6" x14ac:dyDescent="0.2">
      <c r="A8" s="15" t="s">
        <v>16</v>
      </c>
      <c r="B8" s="15"/>
      <c r="C8" s="15"/>
      <c r="D8" s="15"/>
    </row>
    <row r="9" spans="1:6" x14ac:dyDescent="0.2">
      <c r="A9" s="9">
        <v>2016</v>
      </c>
      <c r="B9" s="10" t="s">
        <v>29</v>
      </c>
      <c r="C9" s="13">
        <v>922.59</v>
      </c>
      <c r="E9" s="79" t="s">
        <v>33</v>
      </c>
    </row>
    <row r="10" spans="1:6" x14ac:dyDescent="0.2">
      <c r="A10" s="9">
        <v>2015</v>
      </c>
      <c r="B10" s="10" t="s">
        <v>46</v>
      </c>
      <c r="C10" s="13">
        <v>987.11</v>
      </c>
      <c r="E10" s="79" t="s">
        <v>34</v>
      </c>
    </row>
    <row r="14" spans="1:6" ht="18" x14ac:dyDescent="0.25">
      <c r="B14" s="56"/>
      <c r="C14" s="56"/>
      <c r="D14" s="56"/>
    </row>
    <row r="15" spans="1:6" ht="18" x14ac:dyDescent="0.25">
      <c r="B15" s="56"/>
      <c r="C15" s="56"/>
      <c r="D15" s="56"/>
    </row>
    <row r="16" spans="1:6" ht="18" x14ac:dyDescent="0.25">
      <c r="B16" s="56"/>
      <c r="C16" s="56"/>
      <c r="D16" s="56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Coop. MVOTMA</vt:lpstr>
      <vt:lpstr>CALCULADOR</vt:lpstr>
      <vt:lpstr>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Ruiz Bonino</dc:creator>
  <cp:lastModifiedBy>Gustavo Ruiz Bonino</cp:lastModifiedBy>
  <cp:revision>1</cp:revision>
  <cp:lastPrinted>1899-12-30T03:00:00Z</cp:lastPrinted>
  <dcterms:created xsi:type="dcterms:W3CDTF">2008-07-15T12:42:22Z</dcterms:created>
  <dcterms:modified xsi:type="dcterms:W3CDTF">2019-12-16T14:57:38Z</dcterms:modified>
</cp:coreProperties>
</file>