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iz\Desktop\SITIO 2020\"/>
    </mc:Choice>
  </mc:AlternateContent>
  <bookViews>
    <workbookView xWindow="45" yWindow="3585" windowWidth="11595" windowHeight="5385"/>
  </bookViews>
  <sheets>
    <sheet name="CALCULADOR" sheetId="2" r:id="rId1"/>
    <sheet name="VALORES" sheetId="3" r:id="rId2"/>
  </sheets>
  <calcPr calcId="162913"/>
</workbook>
</file>

<file path=xl/calcChain.xml><?xml version="1.0" encoding="utf-8"?>
<calcChain xmlns="http://schemas.openxmlformats.org/spreadsheetml/2006/main">
  <c r="D41" i="2" l="1"/>
  <c r="D36" i="2"/>
  <c r="D47" i="2" s="1"/>
  <c r="D43" i="2"/>
  <c r="D45" i="2" s="1"/>
  <c r="D48" i="2" s="1"/>
  <c r="D19" i="2"/>
  <c r="D27" i="2" s="1"/>
  <c r="D28" i="2" s="1"/>
  <c r="D29" i="2" s="1"/>
  <c r="D21" i="2"/>
  <c r="D23" i="2" s="1"/>
  <c r="D14" i="2"/>
  <c r="D26" i="2"/>
  <c r="D24" i="2"/>
  <c r="D49" i="2" l="1"/>
  <c r="D50" i="2" s="1"/>
</calcChain>
</file>

<file path=xl/comments1.xml><?xml version="1.0" encoding="utf-8"?>
<comments xmlns="http://schemas.openxmlformats.org/spreadsheetml/2006/main">
  <authors>
    <author>srodriguez</author>
  </authors>
  <commentList>
    <comment ref="D14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ingreso líquido mensual del núcleo familiar = suma de ingresos líquidos de la familia (ingreso nominal - BPS - FONASA - IRPF)</t>
        </r>
      </text>
    </comment>
    <comment ref="D36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ingreso líquido mensual del núcleo familiar = suma de ingresos líquidos de la familia (ingreso nominal - BPS - FONASA - IRPF)</t>
        </r>
      </text>
    </comment>
  </commentList>
</comments>
</file>

<file path=xl/sharedStrings.xml><?xml version="1.0" encoding="utf-8"?>
<sst xmlns="http://schemas.openxmlformats.org/spreadsheetml/2006/main" count="55" uniqueCount="41">
  <si>
    <t>Cant. Integrantes</t>
  </si>
  <si>
    <t>% afectación</t>
  </si>
  <si>
    <t>Cuota real</t>
  </si>
  <si>
    <t>Pago</t>
  </si>
  <si>
    <t>Subsidio</t>
  </si>
  <si>
    <t>%subsidio</t>
  </si>
  <si>
    <t>RESTO PAÍS URBANO</t>
  </si>
  <si>
    <t>AÑO</t>
  </si>
  <si>
    <t>MES</t>
  </si>
  <si>
    <t>MONTEVIDEO</t>
  </si>
  <si>
    <t>RESTO DEL PAIS URBANO</t>
  </si>
  <si>
    <t xml:space="preserve">CANASTA BASICA DE ALIMENTOS  </t>
  </si>
  <si>
    <t>Valor de la cuota UR</t>
  </si>
  <si>
    <t>Valor de la cuota en $</t>
  </si>
  <si>
    <t>Ingreso líquido familiar $</t>
  </si>
  <si>
    <t>Íngreso líquido UR</t>
  </si>
  <si>
    <t>Ingreso líquido UR</t>
  </si>
  <si>
    <t>CBA (LI)</t>
  </si>
  <si>
    <t>LP</t>
  </si>
  <si>
    <t>VALOR UR</t>
  </si>
  <si>
    <t xml:space="preserve">Ingreso per cápita </t>
  </si>
  <si>
    <t>Cuota en UR</t>
  </si>
  <si>
    <t>Ingreso per cápita</t>
  </si>
  <si>
    <t>SUBSIDIO A LA PERMANENCIA COOPERATIVAS MVOTMA - CONVENIO 2008</t>
  </si>
  <si>
    <t xml:space="preserve">septiembre </t>
  </si>
  <si>
    <t xml:space="preserve">CBA para el cálculo de ingreso per cápita en CBA </t>
  </si>
  <si>
    <t xml:space="preserve">Se utiliza CBA(LI) de Montevideo o Resto de País Urbano según corresponda </t>
  </si>
  <si>
    <t xml:space="preserve">UR para calculo de ingreso per cápita en CBA </t>
  </si>
  <si>
    <t>UR para calculo de cuota</t>
  </si>
  <si>
    <t xml:space="preserve">marzo </t>
  </si>
  <si>
    <t xml:space="preserve">CARTERA </t>
  </si>
  <si>
    <t xml:space="preserve">TIPO </t>
  </si>
  <si>
    <t>VIGENCIA</t>
  </si>
  <si>
    <t xml:space="preserve">INGRESOS </t>
  </si>
  <si>
    <t>SUBSIDIO</t>
  </si>
  <si>
    <t>NOMINAL - DESCUENTOS LEGALES</t>
  </si>
  <si>
    <t>SEGÚN FRANJAS DE INGRESO Y CANTIDAD DE INTEGRANTES HASTA EL 100% DEL VALOR DE LA CUOTA</t>
  </si>
  <si>
    <t>1 AÑOS</t>
  </si>
  <si>
    <t>USUARIOS PROPIETARIOS AM / AP</t>
  </si>
  <si>
    <t>Nota: Debe ingresarse los datos en las celdas VERDES.</t>
  </si>
  <si>
    <t>REGLAMENTACION 1994-CONVENIO 2008-OFICIO 6/13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</si>
</sst>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_-* #,##0.00\ _€_-;\-* #,##0.00\ _€_-;_-* &quot;-&quot;??\ _€_-;_-@_-"/>
    <numFmt numFmtId="206" formatCode="[$UR-380A]\ #,##0.00;[Red][$$U-380A]\ \-#,##0.00"/>
  </numFmts>
  <fonts count="14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ill="1"/>
    <xf numFmtId="185" fontId="0" fillId="0" borderId="0" xfId="1" applyFont="1" applyFill="1"/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>
      <alignment horizontal="right" vertical="center"/>
    </xf>
    <xf numFmtId="206" fontId="9" fillId="0" borderId="0" xfId="0" applyNumberFormat="1" applyFont="1" applyFill="1" applyBorder="1" applyAlignment="1">
      <alignment horizontal="right" vertical="center"/>
    </xf>
    <xf numFmtId="206" fontId="3" fillId="0" borderId="0" xfId="0" applyNumberFormat="1" applyFont="1" applyFill="1" applyBorder="1" applyAlignment="1">
      <alignment horizontal="right" vertical="center"/>
    </xf>
    <xf numFmtId="9" fontId="3" fillId="0" borderId="0" xfId="2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9" fillId="0" borderId="6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9" fontId="9" fillId="0" borderId="3" xfId="2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/>
    </xf>
    <xf numFmtId="3" fontId="10" fillId="6" borderId="6" xfId="1" applyNumberFormat="1" applyFont="1" applyFill="1" applyBorder="1" applyAlignment="1">
      <alignment horizontal="right" vertical="center"/>
    </xf>
    <xf numFmtId="3" fontId="10" fillId="6" borderId="0" xfId="1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Border="1"/>
    <xf numFmtId="0" fontId="9" fillId="3" borderId="0" xfId="0" applyFont="1" applyFill="1" applyBorder="1" applyAlignment="1">
      <alignment horizontal="center"/>
    </xf>
    <xf numFmtId="185" fontId="0" fillId="3" borderId="0" xfId="1" applyFont="1" applyFill="1"/>
    <xf numFmtId="0" fontId="0" fillId="3" borderId="7" xfId="0" applyFill="1" applyBorder="1"/>
    <xf numFmtId="0" fontId="0" fillId="3" borderId="8" xfId="0" applyFill="1" applyBorder="1"/>
    <xf numFmtId="0" fontId="9" fillId="3" borderId="8" xfId="0" applyFont="1" applyFill="1" applyBorder="1" applyAlignment="1">
      <alignment horizontal="center"/>
    </xf>
    <xf numFmtId="185" fontId="0" fillId="3" borderId="8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11" fillId="3" borderId="11" xfId="0" applyFont="1" applyFill="1" applyBorder="1" applyAlignment="1"/>
    <xf numFmtId="0" fontId="9" fillId="3" borderId="11" xfId="0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right"/>
    </xf>
    <xf numFmtId="3" fontId="9" fillId="3" borderId="11" xfId="1" applyNumberFormat="1" applyFont="1" applyFill="1" applyBorder="1" applyAlignment="1">
      <alignment horizontal="right"/>
    </xf>
    <xf numFmtId="9" fontId="9" fillId="3" borderId="11" xfId="2" applyNumberFormat="1" applyFont="1" applyFill="1" applyBorder="1" applyAlignment="1">
      <alignment horizontal="right"/>
    </xf>
    <xf numFmtId="206" fontId="9" fillId="3" borderId="11" xfId="0" applyNumberFormat="1" applyFont="1" applyFill="1" applyBorder="1" applyAlignment="1">
      <alignment horizontal="right"/>
    </xf>
    <xf numFmtId="206" fontId="3" fillId="3" borderId="11" xfId="0" applyNumberFormat="1" applyFont="1" applyFill="1" applyBorder="1" applyAlignment="1">
      <alignment horizontal="right"/>
    </xf>
    <xf numFmtId="0" fontId="0" fillId="3" borderId="12" xfId="0" applyFill="1" applyBorder="1"/>
    <xf numFmtId="9" fontId="3" fillId="3" borderId="11" xfId="2" applyFont="1" applyFill="1" applyBorder="1" applyAlignment="1">
      <alignment horizontal="right"/>
    </xf>
    <xf numFmtId="0" fontId="9" fillId="3" borderId="13" xfId="0" applyFont="1" applyFill="1" applyBorder="1"/>
    <xf numFmtId="0" fontId="0" fillId="3" borderId="14" xfId="0" applyFill="1" applyBorder="1"/>
    <xf numFmtId="0" fontId="0" fillId="3" borderId="13" xfId="0" applyFill="1" applyBorder="1"/>
    <xf numFmtId="0" fontId="2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15" xfId="0" applyFont="1" applyFill="1" applyBorder="1"/>
    <xf numFmtId="0" fontId="2" fillId="0" borderId="0" xfId="0" applyFont="1" applyFill="1" applyBorder="1" applyAlignment="1">
      <alignment vertical="center" wrapText="1"/>
    </xf>
    <xf numFmtId="4" fontId="0" fillId="0" borderId="0" xfId="0" applyNumberFormat="1"/>
    <xf numFmtId="3" fontId="9" fillId="0" borderId="6" xfId="1" applyNumberFormat="1" applyFont="1" applyFill="1" applyBorder="1" applyAlignment="1">
      <alignment horizontal="right" vertical="center"/>
    </xf>
    <xf numFmtId="0" fontId="6" fillId="3" borderId="0" xfId="0" applyFont="1" applyFill="1" applyAlignment="1"/>
    <xf numFmtId="0" fontId="3" fillId="0" borderId="0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0" fontId="9" fillId="8" borderId="2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Border="1" applyProtection="1">
      <protection hidden="1"/>
    </xf>
    <xf numFmtId="0" fontId="13" fillId="0" borderId="0" xfId="0" applyFont="1" applyBorder="1" applyProtection="1">
      <protection hidden="1"/>
    </xf>
    <xf numFmtId="0" fontId="3" fillId="0" borderId="6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 applyProtection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685800</xdr:colOff>
      <xdr:row>6</xdr:row>
      <xdr:rowOff>57150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600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5</xdr:row>
      <xdr:rowOff>76200</xdr:rowOff>
    </xdr:from>
    <xdr:to>
      <xdr:col>6</xdr:col>
      <xdr:colOff>723900</xdr:colOff>
      <xdr:row>5</xdr:row>
      <xdr:rowOff>76201</xdr:rowOff>
    </xdr:to>
    <xdr:cxnSp macro="">
      <xdr:nvCxnSpPr>
        <xdr:cNvPr id="4" name="Conector recto de flecha 3"/>
        <xdr:cNvCxnSpPr/>
      </xdr:nvCxnSpPr>
      <xdr:spPr>
        <a:xfrm flipV="1">
          <a:off x="5172075" y="1076325"/>
          <a:ext cx="495300" cy="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topLeftCell="A4" zoomScale="75" zoomScaleNormal="75" workbookViewId="0">
      <selection activeCell="K55" sqref="A1:K55"/>
    </sheetView>
  </sheetViews>
  <sheetFormatPr baseColWidth="10" defaultRowHeight="12.75" x14ac:dyDescent="0.2"/>
  <cols>
    <col min="1" max="1" width="15.7109375" customWidth="1"/>
    <col min="2" max="2" width="1.7109375" customWidth="1"/>
    <col min="3" max="3" width="43.140625" customWidth="1"/>
    <col min="4" max="4" width="13" bestFit="1" customWidth="1"/>
    <col min="5" max="5" width="1.7109375" customWidth="1"/>
    <col min="6" max="6" width="4.42578125" customWidth="1"/>
    <col min="7" max="7" width="24" customWidth="1"/>
    <col min="8" max="8" width="18.7109375" customWidth="1"/>
    <col min="10" max="10" width="20.140625" customWidth="1"/>
    <col min="11" max="11" width="28.85546875" customWidth="1"/>
  </cols>
  <sheetData>
    <row r="1" spans="1:11" x14ac:dyDescent="0.2">
      <c r="A1" s="30"/>
      <c r="B1" s="30"/>
      <c r="C1" s="30"/>
      <c r="D1" s="30"/>
      <c r="E1" s="30"/>
      <c r="F1" s="30"/>
    </row>
    <row r="2" spans="1:11" x14ac:dyDescent="0.2">
      <c r="A2" s="30"/>
      <c r="B2" s="30"/>
      <c r="C2" s="30"/>
      <c r="D2" s="30"/>
      <c r="E2" s="30"/>
      <c r="F2" s="30"/>
    </row>
    <row r="3" spans="1:11" x14ac:dyDescent="0.2">
      <c r="A3" s="30"/>
      <c r="B3" s="30"/>
      <c r="C3" s="30"/>
      <c r="D3" s="30"/>
      <c r="E3" s="30"/>
      <c r="F3" s="30"/>
    </row>
    <row r="4" spans="1:11" x14ac:dyDescent="0.2">
      <c r="A4" s="30"/>
      <c r="B4" s="30"/>
      <c r="C4" s="30"/>
      <c r="D4" s="30"/>
      <c r="E4" s="30"/>
      <c r="F4" s="30"/>
    </row>
    <row r="5" spans="1:11" x14ac:dyDescent="0.2">
      <c r="A5" s="30"/>
      <c r="B5" s="30"/>
      <c r="C5" s="30"/>
      <c r="D5" s="30"/>
      <c r="E5" s="30"/>
      <c r="F5" s="30"/>
    </row>
    <row r="6" spans="1:11" x14ac:dyDescent="0.2">
      <c r="A6" s="30"/>
      <c r="B6" s="30"/>
      <c r="C6" s="30"/>
      <c r="D6" s="30"/>
      <c r="E6" s="30"/>
      <c r="F6" s="30"/>
    </row>
    <row r="7" spans="1:11" x14ac:dyDescent="0.2">
      <c r="A7" s="30"/>
      <c r="B7" s="30"/>
      <c r="C7" s="30"/>
      <c r="D7" s="30"/>
      <c r="E7" s="30"/>
      <c r="F7" s="30"/>
    </row>
    <row r="8" spans="1:11" ht="33.75" customHeight="1" x14ac:dyDescent="0.25">
      <c r="A8" s="31"/>
      <c r="B8" s="79" t="s">
        <v>23</v>
      </c>
      <c r="C8" s="79"/>
      <c r="D8" s="79"/>
      <c r="E8" s="79"/>
      <c r="F8" s="31"/>
      <c r="G8" s="13"/>
      <c r="H8" s="13"/>
    </row>
    <row r="9" spans="1:11" ht="18.75" customHeight="1" x14ac:dyDescent="0.25">
      <c r="A9" s="31"/>
      <c r="B9" s="67"/>
      <c r="C9" s="67"/>
      <c r="D9" s="67"/>
      <c r="E9" s="67"/>
      <c r="F9" s="31"/>
      <c r="G9" s="70" t="s">
        <v>30</v>
      </c>
      <c r="H9" s="70" t="s">
        <v>31</v>
      </c>
      <c r="I9" s="70" t="s">
        <v>32</v>
      </c>
      <c r="J9" s="71" t="s">
        <v>33</v>
      </c>
      <c r="K9" s="70" t="s">
        <v>34</v>
      </c>
    </row>
    <row r="10" spans="1:11" ht="82.5" customHeight="1" thickBot="1" x14ac:dyDescent="0.3">
      <c r="A10" s="30"/>
      <c r="B10" s="30"/>
      <c r="C10" s="65"/>
      <c r="D10" s="65"/>
      <c r="E10" s="65"/>
      <c r="F10" s="65"/>
      <c r="G10" s="72" t="s">
        <v>40</v>
      </c>
      <c r="H10" s="72" t="s">
        <v>38</v>
      </c>
      <c r="I10" s="72" t="s">
        <v>37</v>
      </c>
      <c r="J10" s="73" t="s">
        <v>35</v>
      </c>
      <c r="K10" s="72" t="s">
        <v>36</v>
      </c>
    </row>
    <row r="11" spans="1:11" x14ac:dyDescent="0.2">
      <c r="B11" s="36"/>
      <c r="C11" s="49"/>
      <c r="D11" s="49"/>
      <c r="E11" s="41"/>
      <c r="F11" s="30"/>
    </row>
    <row r="12" spans="1:11" ht="20.25" x14ac:dyDescent="0.3">
      <c r="A12" s="30"/>
      <c r="B12" s="37"/>
      <c r="C12" s="78" t="s">
        <v>9</v>
      </c>
      <c r="D12" s="78"/>
      <c r="E12" s="42"/>
      <c r="F12" s="32"/>
    </row>
    <row r="13" spans="1:11" ht="8.1" customHeight="1" x14ac:dyDescent="0.25">
      <c r="A13" s="30"/>
      <c r="B13" s="37"/>
      <c r="C13" s="76"/>
      <c r="D13" s="76"/>
      <c r="E13" s="43"/>
      <c r="F13" s="32"/>
    </row>
    <row r="14" spans="1:11" ht="20.100000000000001" customHeight="1" x14ac:dyDescent="0.2">
      <c r="A14" s="30"/>
      <c r="B14" s="37"/>
      <c r="C14" s="18" t="s">
        <v>12</v>
      </c>
      <c r="D14" s="19">
        <f>+D15/VALORES!$C$9</f>
        <v>6.5860533733765383</v>
      </c>
      <c r="E14" s="44"/>
      <c r="F14" s="30"/>
    </row>
    <row r="15" spans="1:11" ht="20.100000000000001" customHeight="1" x14ac:dyDescent="0.2">
      <c r="A15" s="30"/>
      <c r="B15" s="37"/>
      <c r="C15" s="23" t="s">
        <v>13</v>
      </c>
      <c r="D15" s="28">
        <v>5000</v>
      </c>
      <c r="E15" s="45"/>
      <c r="F15" s="30"/>
      <c r="G15" s="18"/>
    </row>
    <row r="16" spans="1:11" s="14" customFormat="1" ht="8.1" customHeight="1" x14ac:dyDescent="0.2">
      <c r="A16" s="30"/>
      <c r="B16" s="37"/>
      <c r="C16" s="77"/>
      <c r="D16" s="77"/>
      <c r="E16" s="45"/>
      <c r="F16" s="30"/>
      <c r="G16" s="18"/>
    </row>
    <row r="17" spans="1:7" ht="20.100000000000001" customHeight="1" x14ac:dyDescent="0.2">
      <c r="A17" s="30"/>
      <c r="B17" s="37"/>
      <c r="C17" s="23" t="s">
        <v>0</v>
      </c>
      <c r="D17" s="28">
        <v>2</v>
      </c>
      <c r="E17" s="45"/>
      <c r="F17" s="30"/>
      <c r="G17" s="18"/>
    </row>
    <row r="18" spans="1:7" s="14" customFormat="1" ht="8.1" customHeight="1" x14ac:dyDescent="0.2">
      <c r="A18" s="30"/>
      <c r="B18" s="38"/>
      <c r="C18" s="77"/>
      <c r="D18" s="77"/>
      <c r="E18" s="43"/>
      <c r="F18" s="30"/>
      <c r="G18" s="18"/>
    </row>
    <row r="19" spans="1:7" ht="20.100000000000001" customHeight="1" x14ac:dyDescent="0.2">
      <c r="A19" s="30"/>
      <c r="B19" s="37"/>
      <c r="C19" s="18" t="s">
        <v>16</v>
      </c>
      <c r="D19" s="19">
        <f>+D20/VALORES!$C$10</f>
        <v>18.620355772930967</v>
      </c>
      <c r="E19" s="44"/>
      <c r="F19" s="30"/>
    </row>
    <row r="20" spans="1:7" ht="20.100000000000001" customHeight="1" x14ac:dyDescent="0.2">
      <c r="A20" s="30"/>
      <c r="B20" s="37"/>
      <c r="C20" s="18" t="s">
        <v>14</v>
      </c>
      <c r="D20" s="29">
        <v>15000</v>
      </c>
      <c r="E20" s="45"/>
      <c r="F20" s="30"/>
    </row>
    <row r="21" spans="1:7" ht="20.100000000000001" customHeight="1" x14ac:dyDescent="0.2">
      <c r="A21" s="30"/>
      <c r="B21" s="37"/>
      <c r="C21" s="23" t="s">
        <v>20</v>
      </c>
      <c r="D21" s="64">
        <f>+D20/D17</f>
        <v>7500</v>
      </c>
      <c r="E21" s="44"/>
      <c r="F21" s="33"/>
    </row>
    <row r="22" spans="1:7" s="15" customFormat="1" ht="8.1" customHeight="1" x14ac:dyDescent="0.2">
      <c r="A22" s="35"/>
      <c r="B22" s="39"/>
      <c r="C22" s="77"/>
      <c r="D22" s="77"/>
      <c r="E22" s="43"/>
      <c r="F22" s="34"/>
    </row>
    <row r="23" spans="1:7" ht="20.100000000000001" hidden="1" customHeight="1" x14ac:dyDescent="0.2">
      <c r="A23" s="30"/>
      <c r="B23" s="37"/>
      <c r="C23" s="25" t="s">
        <v>1</v>
      </c>
      <c r="D23" s="26">
        <f>IF(D21&gt;3.43,25%,IF(2.22&lt;=D21,14%,IF(1&lt;=D21,8%,0%)))</f>
        <v>0.25</v>
      </c>
      <c r="E23" s="46"/>
      <c r="F23" s="33"/>
    </row>
    <row r="24" spans="1:7" ht="20.100000000000001" customHeight="1" x14ac:dyDescent="0.2">
      <c r="A24" s="30"/>
      <c r="B24" s="37"/>
      <c r="C24" s="25" t="s">
        <v>1</v>
      </c>
      <c r="D24" s="26">
        <f>+IF(D21&gt;VALORES!E6,25%,IF(AVERAGE(VALORES!E6,VALORES!C6)&lt;=D21,14%,IF(VALORES!C6&lt;=D21,8%,0%)))</f>
        <v>0.14000000000000001</v>
      </c>
      <c r="E24" s="46"/>
      <c r="F24" s="33"/>
    </row>
    <row r="25" spans="1:7" s="14" customFormat="1" ht="8.1" customHeight="1" x14ac:dyDescent="0.2">
      <c r="A25" s="30"/>
      <c r="B25" s="37"/>
      <c r="C25" s="77"/>
      <c r="D25" s="77"/>
      <c r="E25" s="43"/>
      <c r="F25" s="34"/>
    </row>
    <row r="26" spans="1:7" ht="20.100000000000001" customHeight="1" x14ac:dyDescent="0.2">
      <c r="A26" s="30"/>
      <c r="B26" s="37"/>
      <c r="C26" s="18" t="s">
        <v>21</v>
      </c>
      <c r="D26" s="20">
        <f>+D14</f>
        <v>6.5860533733765383</v>
      </c>
      <c r="E26" s="47"/>
      <c r="F26" s="30"/>
    </row>
    <row r="27" spans="1:7" ht="20.100000000000001" customHeight="1" x14ac:dyDescent="0.25">
      <c r="A27" s="30"/>
      <c r="B27" s="37"/>
      <c r="C27" s="18" t="s">
        <v>3</v>
      </c>
      <c r="D27" s="21">
        <f>+IF(D19*D24&gt;D26,D26,D19*D24)</f>
        <v>2.6068498082103355</v>
      </c>
      <c r="E27" s="48"/>
      <c r="F27" s="30"/>
    </row>
    <row r="28" spans="1:7" ht="20.100000000000001" customHeight="1" x14ac:dyDescent="0.25">
      <c r="A28" s="30"/>
      <c r="B28" s="37"/>
      <c r="C28" s="18" t="s">
        <v>4</v>
      </c>
      <c r="D28" s="21">
        <f>IF(D26-D27&gt;0,D26-D27,0)</f>
        <v>3.9792035651662028</v>
      </c>
      <c r="E28" s="48"/>
      <c r="F28" s="30"/>
    </row>
    <row r="29" spans="1:7" ht="20.100000000000001" customHeight="1" x14ac:dyDescent="0.25">
      <c r="A29" s="30"/>
      <c r="B29" s="37"/>
      <c r="C29" s="18" t="s">
        <v>5</v>
      </c>
      <c r="D29" s="66">
        <f>+D28/D26</f>
        <v>0.60418635252057551</v>
      </c>
      <c r="E29" s="50"/>
      <c r="F29" s="30"/>
    </row>
    <row r="30" spans="1:7" ht="8.1" customHeight="1" thickBot="1" x14ac:dyDescent="0.25">
      <c r="A30" s="30"/>
      <c r="B30" s="40"/>
      <c r="C30" s="53"/>
      <c r="D30" s="53"/>
      <c r="E30" s="52"/>
      <c r="F30" s="30"/>
    </row>
    <row r="31" spans="1:7" ht="8.1" customHeight="1" x14ac:dyDescent="0.2">
      <c r="A31" s="30"/>
      <c r="B31" s="33"/>
      <c r="C31" s="17"/>
      <c r="D31" s="17"/>
      <c r="E31" s="17"/>
      <c r="F31" s="30"/>
    </row>
    <row r="32" spans="1:7" ht="13.5" thickBot="1" x14ac:dyDescent="0.25">
      <c r="A32" s="30"/>
      <c r="B32" s="30"/>
      <c r="C32" s="30"/>
      <c r="D32" s="30"/>
      <c r="E32" s="30"/>
      <c r="F32" s="30"/>
    </row>
    <row r="33" spans="1:6" x14ac:dyDescent="0.2">
      <c r="A33" s="30"/>
      <c r="B33" s="36"/>
      <c r="C33" s="49"/>
      <c r="D33" s="49"/>
      <c r="E33" s="41"/>
      <c r="F33" s="30"/>
    </row>
    <row r="34" spans="1:6" ht="20.25" x14ac:dyDescent="0.3">
      <c r="A34" s="30"/>
      <c r="B34" s="37"/>
      <c r="C34" s="78" t="s">
        <v>10</v>
      </c>
      <c r="D34" s="78"/>
      <c r="E34" s="42"/>
      <c r="F34" s="30"/>
    </row>
    <row r="35" spans="1:6" ht="8.1" customHeight="1" x14ac:dyDescent="0.25">
      <c r="A35" s="30"/>
      <c r="B35" s="37"/>
      <c r="C35" s="76"/>
      <c r="D35" s="76"/>
      <c r="E35" s="43"/>
      <c r="F35" s="30"/>
    </row>
    <row r="36" spans="1:6" ht="20.100000000000001" customHeight="1" x14ac:dyDescent="0.2">
      <c r="A36" s="30"/>
      <c r="B36" s="37"/>
      <c r="C36" s="18" t="s">
        <v>12</v>
      </c>
      <c r="D36" s="19">
        <f>+D37/VALORES!$C$9</f>
        <v>6.5860533733765383</v>
      </c>
      <c r="E36" s="44"/>
      <c r="F36" s="30"/>
    </row>
    <row r="37" spans="1:6" ht="20.100000000000001" customHeight="1" x14ac:dyDescent="0.2">
      <c r="A37" s="30"/>
      <c r="B37" s="37"/>
      <c r="C37" s="23" t="s">
        <v>13</v>
      </c>
      <c r="D37" s="28">
        <v>5000</v>
      </c>
      <c r="E37" s="45"/>
      <c r="F37" s="30"/>
    </row>
    <row r="38" spans="1:6" ht="8.1" customHeight="1" x14ac:dyDescent="0.2">
      <c r="A38" s="30"/>
      <c r="B38" s="37"/>
      <c r="C38" s="77"/>
      <c r="D38" s="77"/>
      <c r="E38" s="45"/>
      <c r="F38" s="30"/>
    </row>
    <row r="39" spans="1:6" ht="20.100000000000001" customHeight="1" x14ac:dyDescent="0.2">
      <c r="A39" s="30"/>
      <c r="B39" s="37"/>
      <c r="C39" s="23" t="s">
        <v>0</v>
      </c>
      <c r="D39" s="28">
        <v>2</v>
      </c>
      <c r="E39" s="45"/>
      <c r="F39" s="30"/>
    </row>
    <row r="40" spans="1:6" ht="8.1" customHeight="1" x14ac:dyDescent="0.2">
      <c r="A40" s="30"/>
      <c r="B40" s="38"/>
      <c r="C40" s="27"/>
      <c r="D40" s="27"/>
      <c r="E40" s="43"/>
      <c r="F40" s="30"/>
    </row>
    <row r="41" spans="1:6" ht="20.100000000000001" customHeight="1" x14ac:dyDescent="0.2">
      <c r="A41" s="30"/>
      <c r="B41" s="37"/>
      <c r="C41" s="18" t="s">
        <v>15</v>
      </c>
      <c r="D41" s="19">
        <f>+D42/VALORES!$C$10</f>
        <v>18.620355772930967</v>
      </c>
      <c r="E41" s="44"/>
      <c r="F41" s="30"/>
    </row>
    <row r="42" spans="1:6" ht="20.100000000000001" customHeight="1" x14ac:dyDescent="0.2">
      <c r="A42" s="30"/>
      <c r="B42" s="37"/>
      <c r="C42" s="18" t="s">
        <v>14</v>
      </c>
      <c r="D42" s="29">
        <v>15000</v>
      </c>
      <c r="E42" s="45"/>
      <c r="F42" s="30"/>
    </row>
    <row r="43" spans="1:6" ht="20.100000000000001" customHeight="1" x14ac:dyDescent="0.2">
      <c r="A43" s="30"/>
      <c r="B43" s="37"/>
      <c r="C43" s="23" t="s">
        <v>22</v>
      </c>
      <c r="D43" s="24">
        <f>+D42/D39</f>
        <v>7500</v>
      </c>
      <c r="E43" s="44"/>
      <c r="F43" s="30"/>
    </row>
    <row r="44" spans="1:6" ht="8.1" customHeight="1" x14ac:dyDescent="0.2">
      <c r="A44" s="30"/>
      <c r="B44" s="39"/>
      <c r="C44" s="77"/>
      <c r="D44" s="77"/>
      <c r="E44" s="43"/>
      <c r="F44" s="30"/>
    </row>
    <row r="45" spans="1:6" ht="20.100000000000001" customHeight="1" x14ac:dyDescent="0.2">
      <c r="A45" s="30"/>
      <c r="B45" s="37"/>
      <c r="C45" s="25" t="s">
        <v>1</v>
      </c>
      <c r="D45" s="26">
        <f>IF(D43&gt;VALORES!F6,25%,IF(AVERAGE(VALORES!F6,VALORES!D6)&lt;=D43,14%,IF(VALORES!D6&lt;=D43,8%,0%)))</f>
        <v>0.25</v>
      </c>
      <c r="E45" s="46"/>
      <c r="F45" s="30"/>
    </row>
    <row r="46" spans="1:6" ht="8.1" customHeight="1" x14ac:dyDescent="0.2">
      <c r="A46" s="30"/>
      <c r="B46" s="37"/>
      <c r="C46" s="77"/>
      <c r="D46" s="77"/>
      <c r="E46" s="43"/>
      <c r="F46" s="30"/>
    </row>
    <row r="47" spans="1:6" ht="20.100000000000001" customHeight="1" x14ac:dyDescent="0.2">
      <c r="A47" s="30"/>
      <c r="B47" s="37"/>
      <c r="C47" s="18" t="s">
        <v>2</v>
      </c>
      <c r="D47" s="20">
        <f>+D36</f>
        <v>6.5860533733765383</v>
      </c>
      <c r="E47" s="47"/>
      <c r="F47" s="30"/>
    </row>
    <row r="48" spans="1:6" ht="20.100000000000001" customHeight="1" x14ac:dyDescent="0.25">
      <c r="A48" s="30"/>
      <c r="B48" s="37"/>
      <c r="C48" s="18" t="s">
        <v>3</v>
      </c>
      <c r="D48" s="21">
        <f>+IF(D41*D45&gt;D47,D47,D41*D45)</f>
        <v>4.6550889432327418</v>
      </c>
      <c r="E48" s="48"/>
      <c r="F48" s="30"/>
    </row>
    <row r="49" spans="1:6" ht="20.100000000000001" customHeight="1" x14ac:dyDescent="0.25">
      <c r="A49" s="30"/>
      <c r="B49" s="37"/>
      <c r="C49" s="18" t="s">
        <v>4</v>
      </c>
      <c r="D49" s="21">
        <f>IF(D47-D48&gt;0,D47-D48,0)</f>
        <v>1.9309644301437965</v>
      </c>
      <c r="E49" s="48"/>
      <c r="F49" s="30"/>
    </row>
    <row r="50" spans="1:6" ht="20.100000000000001" customHeight="1" x14ac:dyDescent="0.25">
      <c r="A50" s="30"/>
      <c r="B50" s="37"/>
      <c r="C50" s="18" t="s">
        <v>5</v>
      </c>
      <c r="D50" s="22">
        <f>+D49/D47</f>
        <v>0.29318991521531346</v>
      </c>
      <c r="E50" s="50"/>
      <c r="F50" s="30"/>
    </row>
    <row r="51" spans="1:6" s="16" customFormat="1" ht="8.1" customHeight="1" thickBot="1" x14ac:dyDescent="0.25">
      <c r="A51" s="33"/>
      <c r="B51" s="40"/>
      <c r="C51" s="51"/>
      <c r="D51" s="51"/>
      <c r="E51" s="52"/>
      <c r="F51" s="33"/>
    </row>
    <row r="52" spans="1:6" x14ac:dyDescent="0.2">
      <c r="A52" s="30"/>
      <c r="B52" s="30"/>
      <c r="C52" s="30"/>
      <c r="D52" s="30"/>
      <c r="E52" s="30"/>
      <c r="F52" s="30"/>
    </row>
    <row r="53" spans="1:6" x14ac:dyDescent="0.2">
      <c r="A53" s="30"/>
      <c r="B53" s="30"/>
      <c r="C53" s="30"/>
      <c r="D53" s="30"/>
      <c r="E53" s="30"/>
      <c r="F53" s="30"/>
    </row>
    <row r="54" spans="1:6" x14ac:dyDescent="0.2">
      <c r="A54" s="30"/>
      <c r="B54" s="30"/>
      <c r="C54" s="30"/>
      <c r="D54" s="30"/>
      <c r="E54" s="30"/>
      <c r="F54" s="30"/>
    </row>
    <row r="55" spans="1:6" ht="18" x14ac:dyDescent="0.25">
      <c r="A55" s="30"/>
      <c r="C55" s="74" t="s">
        <v>39</v>
      </c>
      <c r="D55" s="75"/>
      <c r="E55" s="75"/>
      <c r="F55" s="75"/>
    </row>
    <row r="56" spans="1:6" x14ac:dyDescent="0.2">
      <c r="A56" s="30"/>
      <c r="F56" s="30"/>
    </row>
    <row r="57" spans="1:6" x14ac:dyDescent="0.2">
      <c r="A57" s="30"/>
      <c r="F57" s="30"/>
    </row>
    <row r="58" spans="1:6" x14ac:dyDescent="0.2">
      <c r="A58" s="30"/>
      <c r="F58" s="30"/>
    </row>
  </sheetData>
  <mergeCells count="12">
    <mergeCell ref="B8:E8"/>
    <mergeCell ref="C22:D22"/>
    <mergeCell ref="C25:D25"/>
    <mergeCell ref="C12:D12"/>
    <mergeCell ref="C16:D16"/>
    <mergeCell ref="C13:D13"/>
    <mergeCell ref="C18:D18"/>
    <mergeCell ref="C34:D34"/>
    <mergeCell ref="C38:D38"/>
    <mergeCell ref="C44:D44"/>
    <mergeCell ref="C46:D46"/>
    <mergeCell ref="C35:D35"/>
  </mergeCells>
  <phoneticPr fontId="0" type="noConversion"/>
  <printOptions horizontalCentered="1"/>
  <pageMargins left="0" right="0.74803149606299213" top="0" bottom="0.39370078740157483" header="0" footer="0"/>
  <pageSetup paperSize="9" scale="60" orientation="landscape" r:id="rId1"/>
  <headerFooter alignWithMargins="0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10" sqref="C10"/>
    </sheetView>
  </sheetViews>
  <sheetFormatPr baseColWidth="10" defaultRowHeight="12.75" x14ac:dyDescent="0.2"/>
  <cols>
    <col min="3" max="3" width="15.42578125" customWidth="1"/>
    <col min="5" max="5" width="13" customWidth="1"/>
  </cols>
  <sheetData>
    <row r="1" spans="1:12" x14ac:dyDescent="0.2">
      <c r="A1" s="1" t="s">
        <v>11</v>
      </c>
      <c r="B1" s="1"/>
      <c r="C1" s="1"/>
      <c r="D1" s="1"/>
      <c r="E1" s="2"/>
    </row>
    <row r="2" spans="1:12" ht="15.75" x14ac:dyDescent="0.25">
      <c r="A2" s="2"/>
      <c r="B2" s="3"/>
      <c r="C2" s="3"/>
      <c r="D2" s="3"/>
      <c r="E2" s="3"/>
    </row>
    <row r="3" spans="1:12" ht="21.75" customHeight="1" x14ac:dyDescent="0.2">
      <c r="A3" s="62"/>
      <c r="B3" s="62"/>
      <c r="C3" s="10" t="s">
        <v>9</v>
      </c>
      <c r="D3" s="10" t="s">
        <v>6</v>
      </c>
      <c r="E3" s="10" t="s">
        <v>9</v>
      </c>
      <c r="F3" s="10" t="s">
        <v>6</v>
      </c>
    </row>
    <row r="4" spans="1:12" x14ac:dyDescent="0.2">
      <c r="A4" s="4" t="s">
        <v>7</v>
      </c>
      <c r="B4" s="5" t="s">
        <v>8</v>
      </c>
      <c r="C4" s="11" t="s">
        <v>17</v>
      </c>
      <c r="D4" s="11" t="s">
        <v>17</v>
      </c>
      <c r="E4" s="54" t="s">
        <v>18</v>
      </c>
      <c r="F4" s="54" t="s">
        <v>18</v>
      </c>
    </row>
    <row r="5" spans="1:12" ht="15.75" x14ac:dyDescent="0.25">
      <c r="A5" s="4"/>
      <c r="B5" s="5"/>
      <c r="C5" s="6"/>
      <c r="D5" s="7"/>
      <c r="E5" s="3"/>
    </row>
    <row r="6" spans="1:12" x14ac:dyDescent="0.2">
      <c r="A6" s="8">
        <v>2015</v>
      </c>
      <c r="B6" s="9">
        <v>3</v>
      </c>
      <c r="C6" s="12">
        <v>2626.2890584676743</v>
      </c>
      <c r="D6" s="12">
        <v>2454.4902576182735</v>
      </c>
      <c r="E6" s="55">
        <v>10368.079949065277</v>
      </c>
      <c r="F6" s="55">
        <v>6882.6662662112467</v>
      </c>
      <c r="G6" s="63"/>
      <c r="H6" s="80" t="s">
        <v>25</v>
      </c>
      <c r="I6" s="80"/>
      <c r="J6" s="80"/>
      <c r="K6" s="80"/>
      <c r="L6" s="80"/>
    </row>
    <row r="7" spans="1:12" x14ac:dyDescent="0.2">
      <c r="H7" s="68" t="s">
        <v>26</v>
      </c>
      <c r="I7" s="68"/>
      <c r="J7" s="68"/>
      <c r="K7" s="68"/>
      <c r="L7" s="68"/>
    </row>
    <row r="8" spans="1:12" x14ac:dyDescent="0.2">
      <c r="A8" s="59" t="s">
        <v>19</v>
      </c>
      <c r="B8" s="60"/>
      <c r="C8" s="61"/>
      <c r="D8" s="56"/>
    </row>
    <row r="9" spans="1:12" x14ac:dyDescent="0.2">
      <c r="A9" s="57">
        <v>2014</v>
      </c>
      <c r="B9" s="58" t="s">
        <v>24</v>
      </c>
      <c r="C9" s="12">
        <v>759.18</v>
      </c>
      <c r="D9" s="69" t="s">
        <v>28</v>
      </c>
    </row>
    <row r="10" spans="1:12" x14ac:dyDescent="0.2">
      <c r="A10" s="8">
        <v>2015</v>
      </c>
      <c r="B10" s="9" t="s">
        <v>29</v>
      </c>
      <c r="C10" s="12">
        <v>805.57</v>
      </c>
      <c r="D10" s="69" t="s">
        <v>27</v>
      </c>
    </row>
  </sheetData>
  <mergeCells count="1">
    <mergeCell ref="H6:L6"/>
  </mergeCells>
  <phoneticPr fontId="0" type="noConversion"/>
  <pageMargins left="0" right="0.74803149606299213" top="0" bottom="0.39370078740157483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</vt:lpstr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Ruiz Bonino</dc:creator>
  <cp:lastModifiedBy>Gustavo Ruiz Bonino</cp:lastModifiedBy>
  <cp:revision>1</cp:revision>
  <cp:lastPrinted>1899-12-30T03:00:00Z</cp:lastPrinted>
  <dcterms:created xsi:type="dcterms:W3CDTF">2008-07-15T12:42:22Z</dcterms:created>
  <dcterms:modified xsi:type="dcterms:W3CDTF">2019-12-16T14:58:18Z</dcterms:modified>
</cp:coreProperties>
</file>