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uiz\Desktop\SITIO 2020\"/>
    </mc:Choice>
  </mc:AlternateContent>
  <bookViews>
    <workbookView xWindow="-15" yWindow="-15" windowWidth="7650" windowHeight="8325"/>
  </bookViews>
  <sheets>
    <sheet name="CALCULADOR" sheetId="2" r:id="rId1"/>
    <sheet name="VALORES" sheetId="3" r:id="rId2"/>
  </sheets>
  <calcPr calcId="162913"/>
</workbook>
</file>

<file path=xl/calcChain.xml><?xml version="1.0" encoding="utf-8"?>
<calcChain xmlns="http://schemas.openxmlformats.org/spreadsheetml/2006/main">
  <c r="D21" i="2" l="1"/>
  <c r="J21" i="2"/>
  <c r="D9" i="2"/>
  <c r="D12" i="2"/>
  <c r="D13" i="2" s="1"/>
  <c r="D17" i="2" s="1"/>
  <c r="J9" i="2"/>
  <c r="J12" i="2"/>
  <c r="J13" i="2" s="1"/>
  <c r="L10" i="2"/>
  <c r="K10" i="2"/>
  <c r="M10" i="2"/>
  <c r="J17" i="2" l="1"/>
  <c r="J34" i="2"/>
  <c r="K12" i="2" s="1"/>
  <c r="K13" i="2" s="1"/>
  <c r="D18" i="2"/>
  <c r="D23" i="2"/>
  <c r="D16" i="2"/>
  <c r="D22" i="2" s="1"/>
  <c r="J18" i="2" l="1"/>
  <c r="J16" i="2"/>
  <c r="J22" i="2" s="1"/>
  <c r="J23" i="2"/>
  <c r="L12" i="2"/>
  <c r="L13" i="2" s="1"/>
  <c r="M13" i="2" s="1"/>
  <c r="M12" i="2" s="1"/>
</calcChain>
</file>

<file path=xl/sharedStrings.xml><?xml version="1.0" encoding="utf-8"?>
<sst xmlns="http://schemas.openxmlformats.org/spreadsheetml/2006/main" count="60" uniqueCount="39">
  <si>
    <t>Valor de la vivienda UR</t>
  </si>
  <si>
    <t>Cant. Integrantes</t>
  </si>
  <si>
    <t>Integrantes equivalentes</t>
  </si>
  <si>
    <t>Ingreso total</t>
  </si>
  <si>
    <t>Ingreso per cápita CBA</t>
  </si>
  <si>
    <t>% afectación</t>
  </si>
  <si>
    <t>Cuota real</t>
  </si>
  <si>
    <t>Subsidio</t>
  </si>
  <si>
    <t>%subsidio</t>
  </si>
  <si>
    <t>RESTO PAÍS URBANO</t>
  </si>
  <si>
    <t>AÑO</t>
  </si>
  <si>
    <t>MES</t>
  </si>
  <si>
    <t>CBA</t>
  </si>
  <si>
    <t>MONTEVIDEO</t>
  </si>
  <si>
    <t>RESTO DEL PAIS URBANO</t>
  </si>
  <si>
    <t>Ingreso total $</t>
  </si>
  <si>
    <t>Ahorro en UR</t>
  </si>
  <si>
    <t xml:space="preserve">CANASTA BASICA DE ALIMENTOS  </t>
  </si>
  <si>
    <t>VALOR DE UNIDAD REAJUSTABLE</t>
  </si>
  <si>
    <t>VALOR</t>
  </si>
  <si>
    <t>Cuota a Pagar</t>
  </si>
  <si>
    <t xml:space="preserve">CALCULADOR DE SUBSIDIOS PARA PRÉSTAMOS VIVIENDA </t>
  </si>
  <si>
    <t>Plazo prestamo (meses)</t>
  </si>
  <si>
    <t>%</t>
  </si>
  <si>
    <t xml:space="preserve">  </t>
  </si>
  <si>
    <t xml:space="preserve">UR para calculo de ingreso per cápita en CBA </t>
  </si>
  <si>
    <t>UR para calculo de cuota</t>
  </si>
  <si>
    <t xml:space="preserve">CARTERA </t>
  </si>
  <si>
    <t xml:space="preserve">TIPO </t>
  </si>
  <si>
    <t>VIGENCIA</t>
  </si>
  <si>
    <t xml:space="preserve">INGRESOS </t>
  </si>
  <si>
    <t>SUBSIDIO</t>
  </si>
  <si>
    <t>USUARIOS PROPIETARIOS AM / AP</t>
  </si>
  <si>
    <t>NOMINAL - DESCUENTOS LEGALES</t>
  </si>
  <si>
    <t>SEGÚN FRANJAS DE INGRESO Y CANTIDAD DE INTEGRANTES HASTA EL 100% DEL VALOR DE LA CUOTA</t>
  </si>
  <si>
    <t>REGLAMENTACION 2008 Y 2011</t>
  </si>
  <si>
    <t>Nota: Debe ingresarse los datos en las celdas VERDES.</t>
  </si>
  <si>
    <t xml:space="preserve">socio N° </t>
  </si>
  <si>
    <t>1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</si>
</sst>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9" formatCode="_-* #,##0.00\ _€_-;\-* #,##0.00\ _€_-;_-* &quot;-&quot;??\ _€_-;_-@_-"/>
    <numFmt numFmtId="200" formatCode="_-* #,##0\ _€_-;\-* #,##0\ _€_-;_-* &quot;-&quot;??\ _€_-;_-@_-"/>
    <numFmt numFmtId="201" formatCode="_-* #,##0.0\ _€_-;\-* #,##0.0\ _€_-;_-* &quot;-&quot;??\ _€_-;_-@_-"/>
    <numFmt numFmtId="204" formatCode="[$UR-380A]\ #,##0.00;[Red][$$U-380A]\ \-#,##0.00"/>
    <numFmt numFmtId="206" formatCode="[$$-2C0A]#,##0;[Red][$$-2C0A]#,##0"/>
  </numFmts>
  <fonts count="13" x14ac:knownFonts="1">
    <font>
      <sz val="10"/>
      <name val="Arial"/>
    </font>
    <font>
      <sz val="10"/>
      <name val="Arial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name val="Arial"/>
    </font>
    <font>
      <sz val="9"/>
      <name val="Arial"/>
      <family val="2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9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04" fontId="0" fillId="0" borderId="0" xfId="0" applyNumberFormat="1" applyBorder="1"/>
    <xf numFmtId="201" fontId="0" fillId="0" borderId="4" xfId="1" applyNumberFormat="1" applyFont="1" applyBorder="1"/>
    <xf numFmtId="179" fontId="0" fillId="0" borderId="4" xfId="1" applyNumberFormat="1" applyFont="1" applyBorder="1"/>
    <xf numFmtId="0" fontId="0" fillId="0" borderId="0" xfId="0" applyProtection="1">
      <protection hidden="1"/>
    </xf>
    <xf numFmtId="0" fontId="2" fillId="2" borderId="2" xfId="0" applyFont="1" applyFill="1" applyBorder="1" applyProtection="1">
      <protection hidden="1"/>
    </xf>
    <xf numFmtId="0" fontId="7" fillId="3" borderId="5" xfId="0" applyFont="1" applyFill="1" applyBorder="1" applyAlignment="1" applyProtection="1">
      <alignment horizontal="center"/>
      <protection hidden="1"/>
    </xf>
    <xf numFmtId="0" fontId="2" fillId="2" borderId="6" xfId="0" applyFont="1" applyFill="1" applyBorder="1" applyProtection="1">
      <protection hidden="1"/>
    </xf>
    <xf numFmtId="0" fontId="7" fillId="3" borderId="7" xfId="0" applyFont="1" applyFill="1" applyBorder="1" applyAlignment="1" applyProtection="1">
      <alignment horizontal="center"/>
      <protection hidden="1"/>
    </xf>
    <xf numFmtId="206" fontId="8" fillId="0" borderId="8" xfId="0" applyNumberFormat="1" applyFont="1" applyBorder="1" applyAlignment="1" applyProtection="1">
      <alignment horizontal="center"/>
      <protection hidden="1"/>
    </xf>
    <xf numFmtId="0" fontId="7" fillId="3" borderId="9" xfId="0" applyFont="1" applyFill="1" applyBorder="1" applyAlignment="1" applyProtection="1">
      <alignment horizontal="center"/>
      <protection hidden="1"/>
    </xf>
    <xf numFmtId="206" fontId="8" fillId="0" borderId="10" xfId="0" applyNumberFormat="1" applyFont="1" applyBorder="1" applyAlignment="1" applyProtection="1">
      <alignment horizontal="center"/>
      <protection hidden="1"/>
    </xf>
    <xf numFmtId="0" fontId="7" fillId="3" borderId="11" xfId="0" applyFont="1" applyFill="1" applyBorder="1" applyAlignment="1" applyProtection="1">
      <alignment horizontal="center"/>
      <protection hidden="1"/>
    </xf>
    <xf numFmtId="206" fontId="8" fillId="4" borderId="12" xfId="0" applyNumberFormat="1" applyFont="1" applyFill="1" applyBorder="1" applyAlignment="1" applyProtection="1">
      <alignment horizontal="center"/>
      <protection hidden="1"/>
    </xf>
    <xf numFmtId="204" fontId="9" fillId="0" borderId="0" xfId="0" applyNumberFormat="1" applyFont="1" applyBorder="1" applyProtection="1">
      <protection hidden="1"/>
    </xf>
    <xf numFmtId="200" fontId="0" fillId="3" borderId="13" xfId="1" applyNumberFormat="1" applyFont="1" applyFill="1" applyBorder="1" applyProtection="1">
      <protection locked="0"/>
    </xf>
    <xf numFmtId="200" fontId="0" fillId="3" borderId="4" xfId="1" applyNumberFormat="1" applyFont="1" applyFill="1" applyBorder="1" applyProtection="1">
      <protection locked="0"/>
    </xf>
    <xf numFmtId="0" fontId="5" fillId="4" borderId="14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</xf>
    <xf numFmtId="10" fontId="0" fillId="0" borderId="15" xfId="2" applyNumberFormat="1" applyFont="1" applyBorder="1" applyProtection="1">
      <protection hidden="1"/>
    </xf>
    <xf numFmtId="204" fontId="0" fillId="0" borderId="0" xfId="0" applyNumberFormat="1" applyBorder="1" applyProtection="1">
      <protection hidden="1"/>
    </xf>
    <xf numFmtId="204" fontId="0" fillId="0" borderId="0" xfId="0" applyNumberFormat="1" applyFill="1" applyBorder="1" applyProtection="1">
      <protection hidden="1"/>
    </xf>
    <xf numFmtId="204" fontId="9" fillId="0" borderId="0" xfId="0" applyNumberFormat="1" applyFont="1" applyFill="1" applyBorder="1" applyProtection="1">
      <protection hidden="1"/>
    </xf>
    <xf numFmtId="204" fontId="0" fillId="0" borderId="0" xfId="0" applyNumberFormat="1" applyFill="1" applyBorder="1"/>
    <xf numFmtId="206" fontId="8" fillId="0" borderId="0" xfId="0" applyNumberFormat="1" applyFont="1" applyFill="1" applyBorder="1" applyAlignment="1" applyProtection="1">
      <alignment horizontal="center"/>
      <protection hidden="1"/>
    </xf>
    <xf numFmtId="204" fontId="8" fillId="0" borderId="0" xfId="0" applyNumberFormat="1" applyFont="1" applyBorder="1" applyProtection="1">
      <protection hidden="1"/>
    </xf>
    <xf numFmtId="0" fontId="8" fillId="0" borderId="0" xfId="0" applyFont="1" applyProtection="1">
      <protection hidden="1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Border="1" applyProtection="1">
      <protection hidden="1"/>
    </xf>
    <xf numFmtId="200" fontId="0" fillId="0" borderId="0" xfId="1" applyNumberFormat="1" applyFont="1" applyFill="1" applyBorder="1" applyProtection="1">
      <protection hidden="1"/>
    </xf>
    <xf numFmtId="0" fontId="0" fillId="0" borderId="0" xfId="0" applyBorder="1" applyProtection="1"/>
    <xf numFmtId="0" fontId="0" fillId="0" borderId="0" xfId="0" applyProtection="1"/>
    <xf numFmtId="0" fontId="8" fillId="0" borderId="0" xfId="0" applyFont="1" applyBorder="1" applyProtection="1"/>
    <xf numFmtId="0" fontId="8" fillId="0" borderId="0" xfId="0" applyFont="1" applyProtection="1"/>
    <xf numFmtId="0" fontId="3" fillId="5" borderId="7" xfId="0" applyFont="1" applyFill="1" applyBorder="1" applyProtection="1"/>
    <xf numFmtId="0" fontId="3" fillId="5" borderId="16" xfId="0" applyFont="1" applyFill="1" applyBorder="1" applyProtection="1"/>
    <xf numFmtId="0" fontId="3" fillId="5" borderId="8" xfId="0" applyFont="1" applyFill="1" applyBorder="1" applyProtection="1"/>
    <xf numFmtId="0" fontId="3" fillId="0" borderId="0" xfId="0" applyFont="1" applyFill="1" applyBorder="1" applyProtection="1"/>
    <xf numFmtId="0" fontId="4" fillId="0" borderId="0" xfId="0" applyFont="1" applyFill="1" applyBorder="1" applyProtection="1"/>
    <xf numFmtId="0" fontId="0" fillId="0" borderId="9" xfId="0" applyBorder="1" applyProtection="1"/>
    <xf numFmtId="0" fontId="0" fillId="0" borderId="14" xfId="0" applyBorder="1" applyProtection="1"/>
    <xf numFmtId="0" fontId="0" fillId="0" borderId="10" xfId="0" applyBorder="1" applyProtection="1"/>
    <xf numFmtId="0" fontId="3" fillId="5" borderId="9" xfId="0" applyFont="1" applyFill="1" applyBorder="1" applyAlignment="1" applyProtection="1">
      <alignment horizontal="left"/>
    </xf>
    <xf numFmtId="0" fontId="3" fillId="5" borderId="14" xfId="0" applyFont="1" applyFill="1" applyBorder="1" applyAlignment="1" applyProtection="1">
      <alignment vertical="center"/>
    </xf>
    <xf numFmtId="0" fontId="3" fillId="4" borderId="10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vertical="center"/>
    </xf>
    <xf numFmtId="0" fontId="3" fillId="5" borderId="10" xfId="0" applyFont="1" applyFill="1" applyBorder="1" applyAlignment="1" applyProtection="1">
      <alignment vertical="center"/>
    </xf>
    <xf numFmtId="0" fontId="5" fillId="0" borderId="11" xfId="0" applyFont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5" fillId="4" borderId="9" xfId="0" applyFont="1" applyFill="1" applyBorder="1" applyAlignment="1" applyProtection="1">
      <alignment horizontal="center"/>
      <protection locked="0"/>
    </xf>
    <xf numFmtId="204" fontId="8" fillId="0" borderId="0" xfId="0" applyNumberFormat="1" applyFont="1" applyFill="1" applyBorder="1" applyProtection="1">
      <protection hidden="1"/>
    </xf>
    <xf numFmtId="0" fontId="8" fillId="0" borderId="0" xfId="0" applyFont="1" applyBorder="1" applyProtection="1">
      <protection hidden="1"/>
    </xf>
    <xf numFmtId="10" fontId="8" fillId="0" borderId="0" xfId="2" applyNumberFormat="1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9" fillId="0" borderId="0" xfId="0" applyFont="1" applyBorder="1"/>
    <xf numFmtId="0" fontId="9" fillId="0" borderId="0" xfId="0" applyFont="1" applyBorder="1" applyProtection="1">
      <protection hidden="1"/>
    </xf>
    <xf numFmtId="0" fontId="3" fillId="0" borderId="9" xfId="0" applyFont="1" applyFill="1" applyBorder="1" applyAlignment="1" applyProtection="1">
      <alignment horizontal="left"/>
    </xf>
    <xf numFmtId="0" fontId="3" fillId="0" borderId="14" xfId="0" applyFont="1" applyFill="1" applyBorder="1" applyAlignment="1" applyProtection="1">
      <alignment vertical="center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Protection="1"/>
    <xf numFmtId="0" fontId="4" fillId="0" borderId="19" xfId="0" applyFont="1" applyFill="1" applyBorder="1" applyProtection="1"/>
    <xf numFmtId="0" fontId="3" fillId="5" borderId="16" xfId="0" applyFont="1" applyFill="1" applyBorder="1" applyAlignment="1" applyProtection="1">
      <alignment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6" borderId="11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 vertical="center"/>
    </xf>
    <xf numFmtId="0" fontId="4" fillId="0" borderId="20" xfId="0" applyFont="1" applyFill="1" applyBorder="1" applyProtection="1"/>
    <xf numFmtId="0" fontId="3" fillId="5" borderId="13" xfId="0" applyFont="1" applyFill="1" applyBorder="1" applyAlignment="1" applyProtection="1">
      <alignment horizontal="center" vertical="center" wrapText="1"/>
    </xf>
    <xf numFmtId="200" fontId="8" fillId="0" borderId="0" xfId="1" applyNumberFormat="1" applyFont="1" applyFill="1" applyBorder="1" applyProtection="1">
      <protection locked="0"/>
    </xf>
    <xf numFmtId="200" fontId="0" fillId="3" borderId="5" xfId="1" applyNumberFormat="1" applyFont="1" applyFill="1" applyBorder="1" applyAlignment="1" applyProtection="1">
      <alignment horizontal="center"/>
      <protection locked="0"/>
    </xf>
    <xf numFmtId="201" fontId="0" fillId="0" borderId="5" xfId="1" applyNumberFormat="1" applyFont="1" applyBorder="1" applyAlignment="1">
      <alignment horizontal="center"/>
    </xf>
    <xf numFmtId="179" fontId="0" fillId="0" borderId="5" xfId="1" applyNumberFormat="1" applyFont="1" applyBorder="1" applyAlignment="1">
      <alignment horizontal="center"/>
    </xf>
    <xf numFmtId="9" fontId="0" fillId="0" borderId="5" xfId="2" applyNumberFormat="1" applyFont="1" applyBorder="1" applyAlignment="1">
      <alignment horizontal="center"/>
    </xf>
    <xf numFmtId="204" fontId="0" fillId="0" borderId="5" xfId="0" applyNumberFormat="1" applyBorder="1" applyAlignment="1" applyProtection="1">
      <alignment horizontal="center"/>
      <protection hidden="1"/>
    </xf>
    <xf numFmtId="204" fontId="0" fillId="4" borderId="5" xfId="0" applyNumberFormat="1" applyFill="1" applyBorder="1" applyAlignment="1" applyProtection="1">
      <alignment horizontal="center"/>
      <protection hidden="1"/>
    </xf>
    <xf numFmtId="9" fontId="0" fillId="0" borderId="21" xfId="2" applyNumberFormat="1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protection hidden="1"/>
    </xf>
    <xf numFmtId="206" fontId="8" fillId="0" borderId="8" xfId="0" applyNumberFormat="1" applyFont="1" applyBorder="1" applyAlignment="1" applyProtection="1">
      <protection hidden="1"/>
    </xf>
    <xf numFmtId="206" fontId="8" fillId="0" borderId="10" xfId="0" applyNumberFormat="1" applyFont="1" applyBorder="1" applyAlignment="1" applyProtection="1">
      <protection hidden="1"/>
    </xf>
    <xf numFmtId="206" fontId="8" fillId="4" borderId="12" xfId="0" applyNumberFormat="1" applyFont="1" applyFill="1" applyBorder="1" applyAlignment="1" applyProtection="1">
      <protection hidden="1"/>
    </xf>
    <xf numFmtId="200" fontId="0" fillId="0" borderId="0" xfId="1" applyNumberFormat="1" applyFont="1" applyFill="1" applyBorder="1" applyAlignment="1" applyProtection="1">
      <alignment horizontal="center"/>
      <protection locked="0"/>
    </xf>
    <xf numFmtId="201" fontId="0" fillId="0" borderId="0" xfId="1" applyNumberFormat="1" applyFont="1" applyFill="1" applyBorder="1" applyAlignment="1">
      <alignment horizontal="center"/>
    </xf>
    <xf numFmtId="2" fontId="0" fillId="0" borderId="0" xfId="1" applyNumberFormat="1" applyFont="1" applyFill="1" applyBorder="1" applyAlignment="1">
      <alignment horizontal="center"/>
    </xf>
    <xf numFmtId="9" fontId="0" fillId="0" borderId="0" xfId="2" applyNumberFormat="1" applyFont="1" applyFill="1" applyBorder="1" applyAlignment="1">
      <alignment horizontal="center"/>
    </xf>
    <xf numFmtId="2" fontId="0" fillId="3" borderId="22" xfId="1" applyNumberFormat="1" applyFont="1" applyFill="1" applyBorder="1" applyAlignment="1" applyProtection="1">
      <alignment horizontal="center"/>
      <protection locked="0"/>
    </xf>
    <xf numFmtId="4" fontId="11" fillId="4" borderId="23" xfId="0" applyNumberFormat="1" applyFont="1" applyFill="1" applyBorder="1" applyAlignment="1">
      <alignment horizontal="center" vertical="center" wrapText="1"/>
    </xf>
    <xf numFmtId="0" fontId="3" fillId="6" borderId="14" xfId="0" applyFont="1" applyFill="1" applyBorder="1" applyAlignment="1" applyProtection="1">
      <alignment horizontal="right" vertical="center" wrapText="1"/>
    </xf>
    <xf numFmtId="0" fontId="3" fillId="0" borderId="14" xfId="0" applyFont="1" applyFill="1" applyBorder="1" applyAlignment="1" applyProtection="1">
      <alignment horizontal="right" vertical="center" wrapText="1"/>
    </xf>
    <xf numFmtId="4" fontId="11" fillId="4" borderId="14" xfId="0" applyNumberFormat="1" applyFont="1" applyFill="1" applyBorder="1" applyAlignment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  <protection hidden="1"/>
    </xf>
    <xf numFmtId="0" fontId="8" fillId="8" borderId="14" xfId="0" applyFont="1" applyFill="1" applyBorder="1" applyAlignment="1" applyProtection="1">
      <alignment horizontal="center" vertical="center" wrapText="1"/>
      <protection hidden="1"/>
    </xf>
    <xf numFmtId="200" fontId="10" fillId="9" borderId="5" xfId="1" applyNumberFormat="1" applyFont="1" applyFill="1" applyBorder="1" applyAlignment="1" applyProtection="1">
      <alignment horizontal="center"/>
      <protection locked="0"/>
    </xf>
    <xf numFmtId="200" fontId="10" fillId="9" borderId="4" xfId="1" applyNumberFormat="1" applyFont="1" applyFill="1" applyBorder="1" applyProtection="1">
      <protection locked="0"/>
    </xf>
    <xf numFmtId="204" fontId="8" fillId="9" borderId="2" xfId="0" applyNumberFormat="1" applyFont="1" applyFill="1" applyBorder="1" applyAlignment="1" applyProtection="1">
      <alignment horizontal="center"/>
      <protection hidden="1"/>
    </xf>
    <xf numFmtId="0" fontId="12" fillId="0" borderId="24" xfId="0" applyFont="1" applyBorder="1" applyProtection="1">
      <protection hidden="1"/>
    </xf>
    <xf numFmtId="0" fontId="12" fillId="0" borderId="0" xfId="0" applyFont="1" applyBorder="1" applyProtection="1">
      <protection hidden="1"/>
    </xf>
    <xf numFmtId="0" fontId="6" fillId="0" borderId="0" xfId="0" applyFont="1" applyBorder="1" applyAlignment="1">
      <alignment horizontal="center"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0</xdr:row>
      <xdr:rowOff>85725</xdr:rowOff>
    </xdr:from>
    <xdr:to>
      <xdr:col>0</xdr:col>
      <xdr:colOff>695325</xdr:colOff>
      <xdr:row>2</xdr:row>
      <xdr:rowOff>9525</xdr:rowOff>
    </xdr:to>
    <xdr:pic>
      <xdr:nvPicPr>
        <xdr:cNvPr id="1222" name="Picture 1" descr="Sin títul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600075" cy="933450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showGridLines="0" tabSelected="1" workbookViewId="0">
      <selection activeCell="F4" sqref="F4"/>
    </sheetView>
  </sheetViews>
  <sheetFormatPr baseColWidth="10" defaultRowHeight="12.75" x14ac:dyDescent="0.2"/>
  <cols>
    <col min="2" max="2" width="2.28515625" customWidth="1"/>
    <col min="3" max="3" width="23.28515625" bestFit="1" customWidth="1"/>
    <col min="4" max="4" width="18.5703125" customWidth="1"/>
    <col min="5" max="5" width="14.42578125" customWidth="1"/>
    <col min="6" max="6" width="11.85546875" customWidth="1"/>
    <col min="7" max="7" width="18.42578125" customWidth="1"/>
    <col min="8" max="8" width="39.5703125" customWidth="1"/>
    <col min="9" max="9" width="24.85546875" bestFit="1" customWidth="1"/>
    <col min="11" max="13" width="8.7109375" bestFit="1" customWidth="1"/>
  </cols>
  <sheetData>
    <row r="1" spans="1:14" ht="66.75" customHeight="1" x14ac:dyDescent="0.2">
      <c r="A1" s="30"/>
      <c r="B1" s="30"/>
      <c r="C1" s="101" t="s">
        <v>21</v>
      </c>
      <c r="D1" s="101"/>
      <c r="E1" s="101"/>
      <c r="F1" s="101"/>
      <c r="G1" s="101"/>
      <c r="H1" s="101"/>
      <c r="I1" s="101"/>
      <c r="J1" s="101"/>
      <c r="K1" s="30"/>
      <c r="L1" s="30"/>
    </row>
    <row r="2" spans="1:14" x14ac:dyDescent="0.2">
      <c r="A2" s="30"/>
      <c r="B2" s="30"/>
      <c r="C2" s="30"/>
      <c r="D2" s="94" t="s">
        <v>27</v>
      </c>
      <c r="E2" s="94" t="s">
        <v>28</v>
      </c>
      <c r="F2" s="94" t="s">
        <v>29</v>
      </c>
      <c r="G2" s="94" t="s">
        <v>30</v>
      </c>
      <c r="H2" s="94" t="s">
        <v>31</v>
      </c>
      <c r="I2" s="30"/>
      <c r="J2" s="30"/>
      <c r="K2" s="30"/>
      <c r="L2" s="30"/>
    </row>
    <row r="3" spans="1:14" ht="38.25" x14ac:dyDescent="0.2">
      <c r="A3" s="30"/>
      <c r="B3" s="30"/>
      <c r="C3" s="30"/>
      <c r="D3" s="95" t="s">
        <v>35</v>
      </c>
      <c r="E3" s="95" t="s">
        <v>32</v>
      </c>
      <c r="F3" s="95" t="s">
        <v>38</v>
      </c>
      <c r="G3" s="95" t="s">
        <v>33</v>
      </c>
      <c r="H3" s="95" t="s">
        <v>34</v>
      </c>
      <c r="I3" s="21"/>
      <c r="J3" s="30"/>
      <c r="K3" s="30"/>
      <c r="L3" s="30"/>
    </row>
    <row r="4" spans="1:14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4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5"/>
      <c r="L5" s="35"/>
      <c r="M5" s="36"/>
      <c r="N5" s="36"/>
    </row>
    <row r="6" spans="1:14" ht="13.5" thickBot="1" x14ac:dyDescent="0.25">
      <c r="A6" s="30"/>
      <c r="B6" s="30"/>
      <c r="C6" s="31" t="s">
        <v>13</v>
      </c>
      <c r="D6" s="4" t="s">
        <v>37</v>
      </c>
      <c r="E6" s="26"/>
      <c r="F6" s="26"/>
      <c r="G6" s="26"/>
      <c r="H6" s="30"/>
      <c r="I6" s="31" t="s">
        <v>14</v>
      </c>
      <c r="J6" s="32"/>
      <c r="K6" s="35"/>
      <c r="L6" s="35"/>
      <c r="M6" s="36"/>
      <c r="N6" s="36"/>
    </row>
    <row r="7" spans="1:14" x14ac:dyDescent="0.2">
      <c r="A7" s="30"/>
      <c r="B7" s="30"/>
      <c r="C7" s="1" t="s">
        <v>0</v>
      </c>
      <c r="D7" s="89"/>
      <c r="E7" s="34"/>
      <c r="F7" s="34"/>
      <c r="G7" s="34"/>
      <c r="H7" s="30"/>
      <c r="I7" s="1" t="s">
        <v>0</v>
      </c>
      <c r="J7" s="18"/>
      <c r="K7" s="35"/>
      <c r="L7" s="35"/>
      <c r="M7" s="36"/>
      <c r="N7" s="36"/>
    </row>
    <row r="8" spans="1:14" x14ac:dyDescent="0.2">
      <c r="A8" s="30"/>
      <c r="B8" s="30"/>
      <c r="C8" s="2" t="s">
        <v>1</v>
      </c>
      <c r="D8" s="96">
        <v>3</v>
      </c>
      <c r="E8" s="85"/>
      <c r="F8" s="85"/>
      <c r="G8" s="85"/>
      <c r="H8" s="60"/>
      <c r="I8" s="2" t="s">
        <v>1</v>
      </c>
      <c r="J8" s="97">
        <v>3</v>
      </c>
      <c r="K8" s="35"/>
      <c r="L8" s="35"/>
      <c r="M8" s="36"/>
      <c r="N8" s="36"/>
    </row>
    <row r="9" spans="1:14" x14ac:dyDescent="0.2">
      <c r="A9" s="30"/>
      <c r="B9" s="30"/>
      <c r="C9" s="2" t="s">
        <v>2</v>
      </c>
      <c r="D9" s="75">
        <f>IF(D8&gt;=3,3+(D8-3)*0.6,D8)</f>
        <v>3</v>
      </c>
      <c r="E9" s="86"/>
      <c r="F9" s="86"/>
      <c r="G9" s="86"/>
      <c r="H9" s="60"/>
      <c r="I9" s="2" t="s">
        <v>2</v>
      </c>
      <c r="J9" s="5">
        <f>IF(J8&gt;=3,3+(J8-3)*0.6,J8)</f>
        <v>3</v>
      </c>
      <c r="K9" s="35"/>
      <c r="L9" s="35"/>
      <c r="M9" s="36"/>
      <c r="N9" s="36"/>
    </row>
    <row r="10" spans="1:14" x14ac:dyDescent="0.2">
      <c r="A10" s="30"/>
      <c r="B10" s="30"/>
      <c r="C10" s="2" t="s">
        <v>15</v>
      </c>
      <c r="D10" s="96">
        <v>19000</v>
      </c>
      <c r="E10" s="85"/>
      <c r="F10" s="85"/>
      <c r="G10" s="85"/>
      <c r="H10" s="60"/>
      <c r="I10" s="2" t="s">
        <v>3</v>
      </c>
      <c r="J10" s="97">
        <v>19000</v>
      </c>
      <c r="K10" s="25">
        <f>-PMT(0.05/12,300,(J7-J14))</f>
        <v>0</v>
      </c>
      <c r="L10" s="25">
        <f>-PMT(0.05/12,300,(J7-J14))</f>
        <v>0</v>
      </c>
      <c r="M10" s="25">
        <f>-PMT(0.05/12,300,(J7-J14))</f>
        <v>0</v>
      </c>
      <c r="N10" s="36"/>
    </row>
    <row r="11" spans="1:14" x14ac:dyDescent="0.2">
      <c r="A11" s="30"/>
      <c r="B11" s="30"/>
      <c r="C11" s="2" t="s">
        <v>22</v>
      </c>
      <c r="D11" s="74"/>
      <c r="E11" s="56"/>
      <c r="F11" s="56"/>
      <c r="G11" s="56"/>
      <c r="H11" s="60"/>
      <c r="I11" s="2" t="s">
        <v>22</v>
      </c>
      <c r="J11" s="19"/>
      <c r="K11" s="25"/>
      <c r="L11" s="25"/>
      <c r="M11" s="25"/>
      <c r="N11" s="36"/>
    </row>
    <row r="12" spans="1:14" x14ac:dyDescent="0.2">
      <c r="A12" s="30"/>
      <c r="B12" s="30"/>
      <c r="C12" s="2" t="s">
        <v>4</v>
      </c>
      <c r="D12" s="76">
        <f>+D10/D9/VALORES!C6</f>
        <v>2.0939200276838266</v>
      </c>
      <c r="E12" s="87"/>
      <c r="F12" s="87"/>
      <c r="G12" s="87"/>
      <c r="H12" s="60"/>
      <c r="I12" s="2" t="s">
        <v>4</v>
      </c>
      <c r="J12" s="6">
        <f>+J10/J9/VALORES!D6</f>
        <v>2.2590486789321118</v>
      </c>
      <c r="K12" s="25" t="e">
        <f>IF(K10&gt;J34,J34,K10)</f>
        <v>#DIV/0!</v>
      </c>
      <c r="L12" s="25" t="e">
        <f>IF(L10&gt;J34,J34,L10)</f>
        <v>#DIV/0!</v>
      </c>
      <c r="M12" s="25" t="e">
        <f>M10-M13</f>
        <v>#DIV/0!</v>
      </c>
      <c r="N12" s="36"/>
    </row>
    <row r="13" spans="1:14" x14ac:dyDescent="0.2">
      <c r="A13" s="30"/>
      <c r="B13" s="30"/>
      <c r="C13" s="3" t="s">
        <v>5</v>
      </c>
      <c r="D13" s="77">
        <f>IF(D8&gt;=3,IF(D12&gt;=5.5,25%,IF(4.5&lt;=D12,21%,IF(3.5&lt;=D12,18%,IF(2.5&lt;=D12,14%,IF(1&lt;=D12,10%,0%))))),IF(D8=2,IF(D12&gt;=7.5,25%,IF(6&lt;=D12,21%,IF(4.5&lt;=D12,18%,IF(3&lt;=D12,14%,IF(1.5&lt;=D12,10%,0%))))),IF(D8=1,IF(D12&gt;=11,25%,IF(9&lt;=D12,21%,IF(7&lt;=D12,18%,IF(5&lt;=D12,14%,IF(3&lt;=D12,10%,0%))))),0)))</f>
        <v>0.1</v>
      </c>
      <c r="E13" s="88"/>
      <c r="F13" s="88"/>
      <c r="G13" s="88"/>
      <c r="H13" s="60"/>
      <c r="I13" s="3" t="s">
        <v>5</v>
      </c>
      <c r="J13" s="77">
        <f>IF(J8&gt;=3,IF(J12&gt;=5.5,25%,IF(4.5&lt;=J12,21%,IF(3.5&lt;=J12,18%,IF(2.5&lt;=J12,14%,IF(1&lt;=J12,10%,0%))))),IF(J8=2,IF(J12&gt;=7.5,25%,IF(6&lt;=J12,21%,IF(4.5&lt;=J12,18%,IF(3&lt;=J12,14%,IF(1.5&lt;=J12,10%,0%))))),IF(J8=1,IF(J12&gt;=11,25%,IF(9&lt;=J12,21%,IF(7&lt;=J12,18%,IF(5&lt;=J12,14%,IF(3&lt;=J12,10%,0%))))),0)))</f>
        <v>0.1</v>
      </c>
      <c r="K13" s="25" t="e">
        <f>+K10-K12</f>
        <v>#DIV/0!</v>
      </c>
      <c r="L13" s="25" t="e">
        <f>IF((L10-L12)&lt;1,0,L10-L12)</f>
        <v>#DIV/0!</v>
      </c>
      <c r="M13" s="25" t="e">
        <f>IF((L13-K13)=1,0,L13)</f>
        <v>#DIV/0!</v>
      </c>
      <c r="N13" s="36"/>
    </row>
    <row r="14" spans="1:14" x14ac:dyDescent="0.2">
      <c r="A14" s="30"/>
      <c r="B14" s="30"/>
      <c r="C14" s="2" t="s">
        <v>16</v>
      </c>
      <c r="D14" s="74"/>
      <c r="E14" s="73"/>
      <c r="F14" s="73"/>
      <c r="G14" s="73"/>
      <c r="H14" s="60"/>
      <c r="I14" s="2" t="s">
        <v>16</v>
      </c>
      <c r="J14" s="19"/>
      <c r="K14" s="37"/>
      <c r="L14" s="37"/>
      <c r="M14" s="38"/>
      <c r="N14" s="36"/>
    </row>
    <row r="15" spans="1:14" x14ac:dyDescent="0.2">
      <c r="A15" s="33"/>
      <c r="B15" s="33"/>
      <c r="C15" s="8" t="s">
        <v>6</v>
      </c>
      <c r="D15" s="98">
        <v>7.5</v>
      </c>
      <c r="E15" s="25"/>
      <c r="G15" s="25"/>
      <c r="H15" s="61"/>
      <c r="I15" s="8" t="s">
        <v>6</v>
      </c>
      <c r="J15" s="98">
        <v>7.5</v>
      </c>
      <c r="K15" s="28"/>
      <c r="L15" s="28"/>
      <c r="M15" s="29"/>
      <c r="N15" s="36"/>
    </row>
    <row r="16" spans="1:14" x14ac:dyDescent="0.2">
      <c r="A16" s="33"/>
      <c r="B16" s="33"/>
      <c r="C16" s="9" t="s">
        <v>20</v>
      </c>
      <c r="D16" s="78" t="e">
        <f>D15-D17</f>
        <v>#DIV/0!</v>
      </c>
      <c r="E16" s="56"/>
      <c r="G16" s="56"/>
      <c r="H16" s="57"/>
      <c r="I16" s="9" t="s">
        <v>20</v>
      </c>
      <c r="J16" s="78" t="e">
        <f>J15-J17</f>
        <v>#DIV/0!</v>
      </c>
      <c r="K16" s="23"/>
      <c r="L16" s="23"/>
      <c r="M16" s="7"/>
      <c r="N16" s="36"/>
    </row>
    <row r="17" spans="1:14" x14ac:dyDescent="0.2">
      <c r="A17" s="33"/>
      <c r="B17" s="33"/>
      <c r="C17" s="8" t="s">
        <v>7</v>
      </c>
      <c r="D17" s="79" t="e">
        <f>IF(((IF((D15-(IF(D15&gt;(D13*D10/VALORES!H5),(D13*D10/VALORES!H5),D15)))&lt;1,0,D15-(IF(D15&gt;(D13*D10/VALORES!H5),(D13*D10/VALORES!H5),D15))))-(D15-(IF(D15&gt;(D13*D10/VALORES!H5),(D13*D10/VALORES!H5),D15))))=1,0,(IF((D15-(IF(D15&gt;(D13*D10/VALORES!H5),(D13*D10/VALORES!H5),D15)))&lt;1,0,D15-(IF(D15&gt;(D13*D10/VALORES!H5),(D13*D10/VALORES!H5),D15)))))</f>
        <v>#DIV/0!</v>
      </c>
      <c r="E17" s="56"/>
      <c r="F17" s="56"/>
      <c r="G17" s="56"/>
      <c r="H17" s="57"/>
      <c r="I17" s="8" t="s">
        <v>7</v>
      </c>
      <c r="J17" s="79" t="e">
        <f>IF(((IF((J15-(IF(J15&gt;(J13*J10/VALORES!H5),(J13*J10/VALORES!H5),J15)))&lt;1,0,J15-(IF(J15&gt;(J13*J10/VALORES!H5),(J13*J10/VALORES!H5),J15))))-(J15-(IF(J15&gt;(J13*J10/VALORES!H5),(J13*J10/VALORES!H5),J15))))=1,0,(IF((J15-(IF(J15&gt;(J13*J10/VALORES!H5),(J13*J10/VALORES!H5),J15)))&lt;1,0,J15-(IF(J15&gt;(J13*J10/VALORES!H5),(J13*J10/VALORES!H5),J15)))))</f>
        <v>#DIV/0!</v>
      </c>
      <c r="K17" s="24"/>
      <c r="L17" s="24"/>
      <c r="M17" s="7"/>
      <c r="N17" s="36"/>
    </row>
    <row r="18" spans="1:14" ht="13.5" thickBot="1" x14ac:dyDescent="0.25">
      <c r="A18" s="33"/>
      <c r="B18" s="33"/>
      <c r="C18" s="10" t="s">
        <v>8</v>
      </c>
      <c r="D18" s="80" t="e">
        <f>+D17/D15</f>
        <v>#DIV/0!</v>
      </c>
      <c r="E18" s="58"/>
      <c r="F18" s="58"/>
      <c r="G18" s="58" t="s">
        <v>23</v>
      </c>
      <c r="H18" s="57"/>
      <c r="I18" s="10" t="s">
        <v>8</v>
      </c>
      <c r="J18" s="22" t="e">
        <f>+J17/J15</f>
        <v>#DIV/0!</v>
      </c>
      <c r="K18" s="33"/>
      <c r="L18" s="33"/>
      <c r="M18" s="7"/>
      <c r="N18" s="36"/>
    </row>
    <row r="19" spans="1:14" x14ac:dyDescent="0.2">
      <c r="A19" s="33"/>
      <c r="B19" s="33"/>
      <c r="C19" s="33"/>
      <c r="D19" s="81"/>
      <c r="F19" s="56"/>
      <c r="G19" s="59"/>
      <c r="H19" s="57"/>
      <c r="I19" s="33"/>
      <c r="J19" s="33"/>
      <c r="K19" s="33"/>
      <c r="L19" s="33"/>
      <c r="M19" s="7"/>
      <c r="N19" s="36"/>
    </row>
    <row r="20" spans="1:14" ht="13.5" thickBot="1" x14ac:dyDescent="0.25">
      <c r="A20" s="33"/>
      <c r="B20" s="33"/>
      <c r="C20" s="33"/>
      <c r="D20" s="81"/>
      <c r="E20" s="59"/>
      <c r="F20" s="59"/>
      <c r="G20" s="59"/>
      <c r="H20" s="57"/>
      <c r="I20" s="33"/>
      <c r="J20" s="33"/>
      <c r="K20" s="33"/>
      <c r="L20" s="33"/>
      <c r="M20" s="7"/>
      <c r="N20" s="36"/>
    </row>
    <row r="21" spans="1:14" x14ac:dyDescent="0.2">
      <c r="A21" s="33"/>
      <c r="B21" s="33"/>
      <c r="C21" s="11" t="s">
        <v>6</v>
      </c>
      <c r="D21" s="82">
        <f>D15*VALORES!H6</f>
        <v>6919.4250000000002</v>
      </c>
      <c r="E21" s="27"/>
      <c r="F21" s="27"/>
      <c r="G21" s="27"/>
      <c r="H21" s="57"/>
      <c r="I21" s="11" t="s">
        <v>6</v>
      </c>
      <c r="J21" s="12">
        <f>J15*VALORES!H6</f>
        <v>6919.4250000000002</v>
      </c>
      <c r="K21" s="33"/>
      <c r="L21" s="33"/>
      <c r="M21" s="7"/>
      <c r="N21" s="36"/>
    </row>
    <row r="22" spans="1:14" x14ac:dyDescent="0.2">
      <c r="A22" s="33"/>
      <c r="B22" s="33"/>
      <c r="C22" s="13" t="s">
        <v>20</v>
      </c>
      <c r="D22" s="83" t="e">
        <f>D16*VALORES!H6</f>
        <v>#DIV/0!</v>
      </c>
      <c r="E22" s="27"/>
      <c r="F22" s="27"/>
      <c r="G22" s="27"/>
      <c r="H22" s="57"/>
      <c r="I22" s="13" t="s">
        <v>20</v>
      </c>
      <c r="J22" s="14" t="e">
        <f>J16*VALORES!H5</f>
        <v>#DIV/0!</v>
      </c>
      <c r="K22" s="33"/>
      <c r="L22" s="33"/>
      <c r="M22" s="7"/>
      <c r="N22" s="36"/>
    </row>
    <row r="23" spans="1:14" ht="13.5" thickBot="1" x14ac:dyDescent="0.25">
      <c r="A23" s="33"/>
      <c r="B23" s="33"/>
      <c r="C23" s="15" t="s">
        <v>7</v>
      </c>
      <c r="D23" s="84" t="e">
        <f>D17*VALORES!H6</f>
        <v>#DIV/0!</v>
      </c>
      <c r="E23" s="27"/>
      <c r="F23" s="27"/>
      <c r="G23" s="27"/>
      <c r="H23" s="57"/>
      <c r="I23" s="15" t="s">
        <v>7</v>
      </c>
      <c r="J23" s="16" t="e">
        <f>J17*VALORES!H5</f>
        <v>#DIV/0!</v>
      </c>
      <c r="K23" s="33"/>
      <c r="L23" s="33"/>
      <c r="M23" s="7"/>
      <c r="N23" s="36"/>
    </row>
    <row r="24" spans="1:14" x14ac:dyDescent="0.2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7"/>
    </row>
    <row r="25" spans="1:14" x14ac:dyDescent="0.2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7"/>
    </row>
    <row r="26" spans="1:14" x14ac:dyDescent="0.2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7"/>
    </row>
    <row r="27" spans="1:14" ht="18" x14ac:dyDescent="0.25">
      <c r="A27" s="33"/>
      <c r="B27" s="33"/>
      <c r="C27" s="99" t="s">
        <v>36</v>
      </c>
      <c r="D27" s="100"/>
      <c r="E27" s="100"/>
      <c r="F27" s="100"/>
      <c r="H27" s="33"/>
      <c r="I27" s="33"/>
      <c r="J27" s="33"/>
      <c r="K27" s="33"/>
      <c r="L27" s="33"/>
      <c r="M27" s="7"/>
    </row>
    <row r="28" spans="1:14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4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4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4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x14ac:dyDescent="0.2">
      <c r="A34" s="7"/>
      <c r="B34" s="7"/>
      <c r="C34" s="7"/>
      <c r="E34" s="17"/>
      <c r="F34" s="17"/>
      <c r="G34" s="17"/>
      <c r="H34" s="7"/>
      <c r="I34" s="7"/>
      <c r="J34" s="17" t="e">
        <f>+J13*J10/VALORES!H5</f>
        <v>#DIV/0!</v>
      </c>
      <c r="K34" s="7"/>
      <c r="L34" s="7"/>
      <c r="M34" s="7"/>
    </row>
  </sheetData>
  <mergeCells count="1">
    <mergeCell ref="C1:J1"/>
  </mergeCells>
  <phoneticPr fontId="0" type="noConversion"/>
  <pageMargins left="0" right="0.74803149606299213" top="0" bottom="0.39370078740157483" header="0" footer="0"/>
  <pageSetup paperSize="9" scale="6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Formulas="1" showGridLines="0" workbookViewId="0">
      <pane xSplit="12" ySplit="12" topLeftCell="U13" activePane="bottomRight" state="frozenSplit"/>
      <selection pane="topRight" activeCell="L1" sqref="L1"/>
      <selection pane="bottomLeft" activeCell="A29" sqref="A29"/>
      <selection pane="bottomRight" activeCell="F5" sqref="F5"/>
    </sheetView>
  </sheetViews>
  <sheetFormatPr baseColWidth="10" defaultRowHeight="12.75" x14ac:dyDescent="0.2"/>
  <cols>
    <col min="1" max="1" width="14.5703125" bestFit="1" customWidth="1"/>
    <col min="2" max="2" width="3.42578125" bestFit="1" customWidth="1"/>
    <col min="3" max="3" width="6" bestFit="1" customWidth="1"/>
    <col min="4" max="4" width="4.140625" customWidth="1"/>
    <col min="5" max="5" width="3.28515625" style="36" customWidth="1"/>
    <col min="6" max="6" width="14.28515625" customWidth="1"/>
    <col min="7" max="7" width="6.5703125" customWidth="1"/>
    <col min="8" max="8" width="3.42578125" bestFit="1" customWidth="1"/>
    <col min="9" max="12" width="11.42578125" style="36"/>
  </cols>
  <sheetData>
    <row r="1" spans="1:11" x14ac:dyDescent="0.2">
      <c r="B1" s="40"/>
      <c r="C1" s="40"/>
      <c r="D1" s="41"/>
      <c r="E1" s="42"/>
      <c r="F1" s="39" t="s">
        <v>18</v>
      </c>
      <c r="G1" s="40"/>
      <c r="H1" s="41"/>
    </row>
    <row r="2" spans="1:11" ht="16.5" thickBot="1" x14ac:dyDescent="0.3">
      <c r="A2" s="65"/>
      <c r="B2" s="66"/>
      <c r="C2" s="66"/>
      <c r="D2" s="71"/>
      <c r="E2" s="43"/>
      <c r="F2" s="44"/>
      <c r="G2" s="45"/>
      <c r="H2" s="46"/>
    </row>
    <row r="3" spans="1:11" ht="19.5" customHeight="1" x14ac:dyDescent="0.25">
      <c r="A3" s="39" t="s">
        <v>17</v>
      </c>
      <c r="B3" s="67"/>
      <c r="C3" s="68" t="s">
        <v>13</v>
      </c>
      <c r="D3" s="72" t="s">
        <v>9</v>
      </c>
      <c r="E3" s="43"/>
      <c r="F3" s="44"/>
      <c r="G3" s="45"/>
      <c r="H3" s="46"/>
    </row>
    <row r="4" spans="1:11" ht="24" x14ac:dyDescent="0.25">
      <c r="A4" s="47" t="s">
        <v>10</v>
      </c>
      <c r="B4" s="48" t="s">
        <v>11</v>
      </c>
      <c r="C4" s="49" t="s">
        <v>12</v>
      </c>
      <c r="D4" s="64" t="s">
        <v>12</v>
      </c>
      <c r="E4" s="43"/>
      <c r="F4" s="50" t="s">
        <v>10</v>
      </c>
      <c r="G4" s="48" t="s">
        <v>11</v>
      </c>
      <c r="H4" s="51" t="s">
        <v>19</v>
      </c>
    </row>
    <row r="5" spans="1:11" ht="15.75" x14ac:dyDescent="0.25">
      <c r="A5" s="62"/>
      <c r="B5" s="63"/>
      <c r="C5" s="91"/>
      <c r="D5" s="92"/>
      <c r="E5" s="43"/>
      <c r="F5" s="55">
        <v>2017</v>
      </c>
      <c r="G5" s="20"/>
      <c r="H5" s="90"/>
      <c r="I5" s="102" t="s">
        <v>25</v>
      </c>
      <c r="J5" s="103"/>
      <c r="K5" s="103"/>
    </row>
    <row r="6" spans="1:11" ht="16.5" thickBot="1" x14ac:dyDescent="0.3">
      <c r="A6" s="69">
        <v>2017</v>
      </c>
      <c r="B6" s="70">
        <v>4</v>
      </c>
      <c r="C6" s="93">
        <v>3024.63</v>
      </c>
      <c r="D6" s="93">
        <v>2803.54</v>
      </c>
      <c r="E6" s="43"/>
      <c r="F6" s="52">
        <v>2016</v>
      </c>
      <c r="G6" s="53">
        <v>9</v>
      </c>
      <c r="H6" s="54">
        <v>922.59</v>
      </c>
      <c r="I6" s="102" t="s">
        <v>26</v>
      </c>
      <c r="J6" s="103"/>
      <c r="K6" s="103"/>
    </row>
    <row r="7" spans="1:11" x14ac:dyDescent="0.2">
      <c r="A7" s="36"/>
      <c r="B7" s="36"/>
      <c r="C7" s="36"/>
      <c r="D7" s="36" t="s">
        <v>24</v>
      </c>
      <c r="F7" s="36"/>
      <c r="G7" s="36"/>
      <c r="H7" s="36"/>
    </row>
    <row r="8" spans="1:11" x14ac:dyDescent="0.2">
      <c r="A8" s="36"/>
      <c r="B8" s="36"/>
      <c r="C8" s="36"/>
      <c r="D8" s="36"/>
      <c r="F8" s="36"/>
      <c r="G8" s="36"/>
      <c r="H8" s="36"/>
    </row>
    <row r="9" spans="1:11" x14ac:dyDescent="0.2">
      <c r="A9" s="36"/>
      <c r="B9" s="36"/>
      <c r="C9" s="36"/>
      <c r="D9" s="36"/>
      <c r="F9" s="36"/>
      <c r="G9" s="36"/>
      <c r="H9" s="36"/>
    </row>
    <row r="10" spans="1:11" s="36" customFormat="1" x14ac:dyDescent="0.2"/>
    <row r="11" spans="1:11" s="36" customFormat="1" x14ac:dyDescent="0.2"/>
    <row r="12" spans="1:11" s="36" customFormat="1" x14ac:dyDescent="0.2"/>
    <row r="13" spans="1:11" s="36" customFormat="1" x14ac:dyDescent="0.2"/>
  </sheetData>
  <mergeCells count="2">
    <mergeCell ref="I5:K5"/>
    <mergeCell ref="I6:K6"/>
  </mergeCells>
  <phoneticPr fontId="0" type="noConversion"/>
  <pageMargins left="0" right="0.74803149606299213" top="0" bottom="0.39370078740157483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</Templat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CALCULADOR</vt:lpstr>
      <vt:lpstr>VALORES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Ruiz Bonino</dc:creator>
  <cp:lastModifiedBy>Gustavo Ruiz Bonino</cp:lastModifiedBy>
  <cp:revision>1</cp:revision>
  <cp:lastPrinted>1899-12-30T03:00:00Z</cp:lastPrinted>
  <dcterms:created xsi:type="dcterms:W3CDTF">2008-07-15T12:42:22Z</dcterms:created>
  <dcterms:modified xsi:type="dcterms:W3CDTF">2019-12-16T14:58:46Z</dcterms:modified>
</cp:coreProperties>
</file>